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65266" windowWidth="13020" windowHeight="11025" activeTab="3"/>
  </bookViews>
  <sheets>
    <sheet name="Balanço Patrimonial" sheetId="1" r:id="rId1"/>
    <sheet name="DRE 2 Trimestre" sheetId="2" r:id="rId2"/>
    <sheet name="DRA" sheetId="3" r:id="rId3"/>
    <sheet name="DVA" sheetId="4" r:id="rId4"/>
    <sheet name="DMPL" sheetId="5" r:id="rId5"/>
    <sheet name="DFC" sheetId="6" r:id="rId6"/>
  </sheets>
  <externalReferences>
    <externalReference r:id="rId9"/>
    <externalReference r:id="rId10"/>
    <externalReference r:id="rId11"/>
    <externalReference r:id="rId12"/>
    <externalReference r:id="rId13"/>
  </externalReferences>
  <definedNames>
    <definedName name="ANO">'[1]DRE - Trimestral'!$B$5</definedName>
    <definedName name="ANO_ACUM" localSheetId="0">#REF!</definedName>
    <definedName name="ANO_ACUM" localSheetId="4">#REF!</definedName>
    <definedName name="ANO_ACUM" localSheetId="2">'DRA'!#REF!</definedName>
    <definedName name="ANO_ACUM" localSheetId="1">'DRE 2 Trimestre'!#REF!</definedName>
    <definedName name="ANO_ACUM" localSheetId="3">#REF!</definedName>
    <definedName name="ANO_ACUM">#REF!</definedName>
    <definedName name="_xlnm.Print_Area" localSheetId="0">'Balanço Patrimonial'!$A$1:$K$102</definedName>
    <definedName name="_xlnm.Print_Area" localSheetId="5">'DFC'!$A$1:$E$83</definedName>
    <definedName name="_xlnm.Print_Area" localSheetId="4">'DMPL'!$A$1:$G$75</definedName>
    <definedName name="_xlnm.Print_Area" localSheetId="2">'DRA'!$A$1:$CY$23</definedName>
    <definedName name="_xlnm.Print_Area" localSheetId="3">'DVA'!$A$1:$E$105</definedName>
    <definedName name="COMPLEMENTO">'[1]DRE - Trimestral'!$B$8</definedName>
    <definedName name="COMPLEMENTO_ACUM" localSheetId="0">#REF!</definedName>
    <definedName name="COMPLEMENTO_ACUM" localSheetId="4">#REF!</definedName>
    <definedName name="COMPLEMENTO_ACUM" localSheetId="2">'DRA'!#REF!</definedName>
    <definedName name="COMPLEMENTO_ACUM" localSheetId="1">'DRE 2 Trimestre'!#REF!</definedName>
    <definedName name="COMPLEMENTO_ACUM" localSheetId="3">#REF!</definedName>
    <definedName name="COMPLEMENTO_ACUM">#REF!</definedName>
    <definedName name="ESPACO">'[1]DRE - Trimestral'!$C$8</definedName>
    <definedName name="ESPACO_ACUM" localSheetId="0">#REF!</definedName>
    <definedName name="ESPACO_ACUM" localSheetId="4">#REF!</definedName>
    <definedName name="ESPACO_ACUM" localSheetId="2">'DRA'!#REF!</definedName>
    <definedName name="ESPACO_ACUM" localSheetId="1">'DRE 2 Trimestre'!#REF!</definedName>
    <definedName name="ESPACO_ACUM" localSheetId="3">#REF!</definedName>
    <definedName name="ESPACO_ACUM">#REF!</definedName>
    <definedName name="lst_DescDRE" localSheetId="0">#REF!</definedName>
    <definedName name="lst_DescDRE" localSheetId="4">#REF!</definedName>
    <definedName name="lst_DescDRE" localSheetId="1">#REF!</definedName>
    <definedName name="lst_DescDRE">#REF!</definedName>
    <definedName name="lst_Mes">#REF!</definedName>
    <definedName name="lst_Trimestre" localSheetId="0">#REF!</definedName>
    <definedName name="lst_Trimestre" localSheetId="4">#REF!</definedName>
    <definedName name="lst_Trimestre" localSheetId="1">#REF!</definedName>
    <definedName name="lst_Trimestre">#REF!</definedName>
    <definedName name="PERIODO">'[1]DRE - Trimestral'!$B$2</definedName>
    <definedName name="PERIODO_ACUM" localSheetId="0">#REF!</definedName>
    <definedName name="PERIODO_ACUM" localSheetId="4">#REF!</definedName>
    <definedName name="PERIODO_ACUM" localSheetId="2">'DRA'!#REF!</definedName>
    <definedName name="PERIODO_ACUM" localSheetId="1">'DRE 2 Trimestre'!#REF!</definedName>
    <definedName name="PERIODO_ACUM" localSheetId="3">#REF!</definedName>
    <definedName name="PERIODO_ACUM">#REF!</definedName>
    <definedName name="TRIMESTRE_1" localSheetId="0">'[1]Tabela Auxiliar'!$E$2</definedName>
    <definedName name="TRIMESTRE_1" localSheetId="5">'[2]Tabela Auxiliar'!$E$2</definedName>
    <definedName name="TRIMESTRE_1" localSheetId="4">'[1]Tabela Auxiliar'!$E$2</definedName>
    <definedName name="TRIMESTRE_1" localSheetId="1">'[4]Tabela Auxiliar'!$E$2</definedName>
    <definedName name="TRIMESTRE_1" localSheetId="3">'[2]Tabela Auxiliar'!$E$2</definedName>
    <definedName name="TRIMESTRE_1">'[3]Tabela Auxiliar'!$E$2</definedName>
    <definedName name="TRIMESTRE_2" localSheetId="0">'[1]Tabela Auxiliar'!$E$3</definedName>
    <definedName name="TRIMESTRE_2" localSheetId="5">'[2]Tabela Auxiliar'!$E$3</definedName>
    <definedName name="TRIMESTRE_2" localSheetId="4">'[1]Tabela Auxiliar'!$E$3</definedName>
    <definedName name="TRIMESTRE_2" localSheetId="1">'[4]Tabela Auxiliar'!$E$3</definedName>
    <definedName name="TRIMESTRE_2" localSheetId="3">'[2]Tabela Auxiliar'!$E$3</definedName>
    <definedName name="TRIMESTRE_2">'[3]Tabela Auxiliar'!$E$3</definedName>
    <definedName name="TRIMESTRE_3" localSheetId="0">'[1]Tabela Auxiliar'!$E$4</definedName>
    <definedName name="TRIMESTRE_3" localSheetId="5">'[2]Tabela Auxiliar'!$E$4</definedName>
    <definedName name="TRIMESTRE_3" localSheetId="4">'[1]Tabela Auxiliar'!$E$4</definedName>
    <definedName name="TRIMESTRE_3" localSheetId="1">'[4]Tabela Auxiliar'!$E$4</definedName>
    <definedName name="TRIMESTRE_3" localSheetId="3">'[2]Tabela Auxiliar'!$E$4</definedName>
    <definedName name="TRIMESTRE_3">'[3]Tabela Auxiliar'!$E$4</definedName>
  </definedNames>
  <calcPr fullCalcOnLoad="1"/>
</workbook>
</file>

<file path=xl/sharedStrings.xml><?xml version="1.0" encoding="utf-8"?>
<sst xmlns="http://schemas.openxmlformats.org/spreadsheetml/2006/main" count="380" uniqueCount="193">
  <si>
    <t>MINISTÉRIO DA AGRICULTURA, PECUÁRIA E ABASTECIMENTO - MAPA</t>
  </si>
  <si>
    <t>EMPRESA BRASILEIRA DE PESQUISA AGROPECUÁRIA - EMBRAPA</t>
  </si>
  <si>
    <t>R$</t>
  </si>
  <si>
    <t/>
  </si>
  <si>
    <t xml:space="preserve"> </t>
  </si>
  <si>
    <t xml:space="preserve">A T I V O </t>
  </si>
  <si>
    <t xml:space="preserve">P A S S I V O </t>
  </si>
  <si>
    <r>
      <t xml:space="preserve">   </t>
    </r>
    <r>
      <rPr>
        <u val="single"/>
        <sz val="12"/>
        <rFont val="Times New Roman"/>
        <family val="1"/>
      </rPr>
      <t>DISPONÍVEL</t>
    </r>
    <r>
      <rPr>
        <sz val="12"/>
        <rFont val="Times New Roman"/>
        <family val="1"/>
      </rPr>
      <t xml:space="preserve"> </t>
    </r>
    <r>
      <rPr>
        <sz val="12"/>
        <rFont val="Times New Roman"/>
        <family val="1"/>
      </rPr>
      <t>.......................................................................................................................</t>
    </r>
  </si>
  <si>
    <t xml:space="preserve">        Participações Societárias - pelo MEP.........................................................................................</t>
  </si>
  <si>
    <t xml:space="preserve">        Participações Societárias - pelo Custo  .......................................................................................</t>
  </si>
  <si>
    <t xml:space="preserve">        Outros Investimentos..........................................................................................................................</t>
  </si>
  <si>
    <t xml:space="preserve">       Bens Móveis.........................................................................................</t>
  </si>
  <si>
    <t xml:space="preserve">          Bens Móveis.........................................................................................</t>
  </si>
  <si>
    <t xml:space="preserve">          Depreciação de Bens Móveis.........................................................................................</t>
  </si>
  <si>
    <t xml:space="preserve">       Bens Imóveis.........................................................................................</t>
  </si>
  <si>
    <t xml:space="preserve">          Bens Imóveis.........................................................................................</t>
  </si>
  <si>
    <t xml:space="preserve">          Depreciação/Amortização de Bens Imóveis.........................................................................................</t>
  </si>
  <si>
    <t xml:space="preserve">       Software.........................................................................................</t>
  </si>
  <si>
    <t xml:space="preserve">          Software........................................................................................</t>
  </si>
  <si>
    <t xml:space="preserve">          Amortização de Software........................................................................................</t>
  </si>
  <si>
    <t xml:space="preserve">       Marcas, Direitos e Patentes .........................................................................................</t>
  </si>
  <si>
    <t xml:space="preserve">          Marcas Direitos e Patentes........................................................................................</t>
  </si>
  <si>
    <t>TOTAL DO ATIVO..........................................................................................................................................</t>
  </si>
  <si>
    <t>TOTAL DO PASSIVO...................................................................................................</t>
  </si>
  <si>
    <t>MAURICIO ANTÔNIO LOPES</t>
  </si>
  <si>
    <t>Presidente</t>
  </si>
  <si>
    <t>Diretora</t>
  </si>
  <si>
    <t xml:space="preserve"> Diretor</t>
  </si>
  <si>
    <t xml:space="preserve">CPF: 277.340.486-68
</t>
  </si>
  <si>
    <t>SUSY DARLEN BARROS DA PENHA</t>
  </si>
  <si>
    <t>Diretor</t>
  </si>
  <si>
    <t>Contadora - CRC/DF 007472/O-2</t>
  </si>
  <si>
    <t>CPF: 399.778.381-00</t>
  </si>
  <si>
    <t>MINISTÉRIO DA AGRICULTURA, PECUÁRIA E  ABASTECIMENTO - MAPA</t>
  </si>
  <si>
    <t xml:space="preserve">          Repasses Recebidos........................................................................................................................................................................................................</t>
  </si>
  <si>
    <t xml:space="preserve">          Aluguéis, Arrendamentos e Taxas de Ocupação.............................................................................................................................................................................</t>
  </si>
  <si>
    <t xml:space="preserve">          Aplicações Financeiras.....................................................................................................................................................................................</t>
  </si>
  <si>
    <t>CAIXA LÍQUIDO PROVENIENTE DAS ATIVIDADES OPERACIONAIS..............................................................................................................................................</t>
  </si>
  <si>
    <t>CAIXA LÍQUIDO PROVENIENTE DAS ATIVIDADES DE INVESTIMENTOS...................................................................................................................................................................</t>
  </si>
  <si>
    <t>CAIXA LÍQUIDO PROVENIENTE DAS ATIVIDADES FINANCIAMENTO..............................................................................................................................................</t>
  </si>
  <si>
    <t>REDUÇÃO/AUMENTO LÍQUIDO DE CAIXA E EQUIVALENTE DE CAIXA.............................................................................................................................................................................</t>
  </si>
  <si>
    <t>SALDO INICIAL - CAIXA E EQUIVALENTE DE CAIXA.....................................................................................................................................................................................................</t>
  </si>
  <si>
    <t>SALDO FINAL - CAIXA E EQUIVALENTE DE CAIXA.........................................................................................................................................................................................</t>
  </si>
  <si>
    <t>CPF: 277.340.486-68</t>
  </si>
  <si>
    <t>MINISTÉRIO DA AGRICULTURA, PECUÁRIA E ABASTECIMENTO  - MAPA</t>
  </si>
  <si>
    <t xml:space="preserve"> HISTÓRICO</t>
  </si>
  <si>
    <t>CAPITAL</t>
  </si>
  <si>
    <t>PREJUIZO ACUMULADOS</t>
  </si>
  <si>
    <t>PATRIMONIO LIQUIDO</t>
  </si>
  <si>
    <t>Resultados do Exercício ...........................................................................</t>
  </si>
  <si>
    <t>Ajustes Patrimoniais de Exercícios Anteriores........................................................</t>
  </si>
  <si>
    <t>Resultados Exercício.................................................................................</t>
  </si>
  <si>
    <t xml:space="preserve">Diretor </t>
  </si>
  <si>
    <t>Saldo Inicial do Exercício de 2017....................................................................................................</t>
  </si>
  <si>
    <t>( = ) Resultado Líquido Abrangente.......................................................................................................</t>
  </si>
  <si>
    <t>DEMONSTRAÇÃO DO RESULTADO ABRANGENTE DE 2017 E 2016</t>
  </si>
  <si>
    <t>LÚCIA GATTO</t>
  </si>
  <si>
    <t>CPF: 445.476.840-49</t>
  </si>
  <si>
    <t>CELSO LUIZ MORETTI</t>
  </si>
  <si>
    <t xml:space="preserve"> CPF: 080.210.298-03</t>
  </si>
  <si>
    <t>CLEBER OLIVEIRA SOARES</t>
  </si>
  <si>
    <t>CPF: 616.727.935-72</t>
  </si>
  <si>
    <t>CPF: 080.210.298-033</t>
  </si>
  <si>
    <t>CPF:616.727.935-72</t>
  </si>
  <si>
    <r>
      <t xml:space="preserve">CIRCULANTE </t>
    </r>
    <r>
      <rPr>
        <b/>
        <vertAlign val="superscript"/>
        <sz val="12"/>
        <rFont val="Times New Roman"/>
        <family val="1"/>
      </rPr>
      <t>1.1</t>
    </r>
    <r>
      <rPr>
        <b/>
        <sz val="12"/>
        <rFont val="Times New Roman"/>
        <family val="1"/>
      </rPr>
      <t>..................................................................................................................................................</t>
    </r>
  </si>
  <si>
    <r>
      <t xml:space="preserve">NÃO CIRCULANTE  </t>
    </r>
    <r>
      <rPr>
        <b/>
        <vertAlign val="superscript"/>
        <sz val="12"/>
        <rFont val="Times New Roman"/>
        <family val="1"/>
      </rPr>
      <t>1.2</t>
    </r>
    <r>
      <rPr>
        <b/>
        <sz val="12"/>
        <rFont val="Times New Roman"/>
        <family val="1"/>
      </rPr>
      <t xml:space="preserve"> ...............................................................................................................................................</t>
    </r>
  </si>
  <si>
    <r>
      <t xml:space="preserve">CIRCULANTE </t>
    </r>
    <r>
      <rPr>
        <b/>
        <vertAlign val="superscript"/>
        <sz val="12"/>
        <rFont val="Times New Roman"/>
        <family val="1"/>
      </rPr>
      <t>1.3</t>
    </r>
    <r>
      <rPr>
        <b/>
        <sz val="12"/>
        <rFont val="Times New Roman"/>
        <family val="1"/>
      </rPr>
      <t xml:space="preserve"> .................................................................................................................................</t>
    </r>
  </si>
  <si>
    <r>
      <t xml:space="preserve">NÃO CIRCULANTE </t>
    </r>
    <r>
      <rPr>
        <b/>
        <vertAlign val="superscript"/>
        <sz val="12"/>
        <rFont val="Times New Roman"/>
        <family val="1"/>
      </rPr>
      <t>1.4</t>
    </r>
    <r>
      <rPr>
        <b/>
        <sz val="12"/>
        <rFont val="Times New Roman"/>
        <family val="1"/>
      </rPr>
      <t xml:space="preserve">  ...............................................................................................................................................</t>
    </r>
  </si>
  <si>
    <r>
      <t xml:space="preserve">PATRIMÔNIO LÍQUIDO </t>
    </r>
    <r>
      <rPr>
        <b/>
        <vertAlign val="superscript"/>
        <sz val="12"/>
        <rFont val="Times New Roman"/>
        <family val="1"/>
      </rPr>
      <t>1.5</t>
    </r>
    <r>
      <rPr>
        <b/>
        <sz val="12"/>
        <rFont val="Times New Roman"/>
        <family val="1"/>
      </rPr>
      <t xml:space="preserve"> ........................................................................................................................</t>
    </r>
  </si>
  <si>
    <t xml:space="preserve">        Outras Provisões pelo MEP.....................................................................</t>
  </si>
  <si>
    <t>AUMENTO PARA FUTURO AUMENTO DE CAPITAL  (AFAC)</t>
  </si>
  <si>
    <t>DEZEMBRO / 2017</t>
  </si>
  <si>
    <r>
      <t xml:space="preserve">      Caixa e Equivalentes de Caixa </t>
    </r>
    <r>
      <rPr>
        <b/>
        <vertAlign val="superscript"/>
        <sz val="12"/>
        <rFont val="Times New Roman"/>
        <family val="1"/>
      </rPr>
      <t>1.1 (a)</t>
    </r>
    <r>
      <rPr>
        <sz val="12"/>
        <rFont val="Times New Roman"/>
        <family val="1"/>
      </rPr>
      <t>....................................................................................................................................</t>
    </r>
  </si>
  <si>
    <r>
      <t xml:space="preserve">   </t>
    </r>
    <r>
      <rPr>
        <u val="single"/>
        <sz val="12"/>
        <rFont val="Times New Roman"/>
        <family val="1"/>
      </rPr>
      <t>CRÉDITOS A CURTO PRAZO</t>
    </r>
    <r>
      <rPr>
        <sz val="12"/>
        <rFont val="Times New Roman"/>
        <family val="1"/>
      </rPr>
      <t xml:space="preserve"> </t>
    </r>
    <r>
      <rPr>
        <b/>
        <vertAlign val="superscript"/>
        <sz val="12"/>
        <rFont val="Times New Roman"/>
        <family val="1"/>
      </rPr>
      <t>1.1 (b)</t>
    </r>
    <r>
      <rPr>
        <sz val="12"/>
        <rFont val="Times New Roman"/>
        <family val="1"/>
      </rPr>
      <t xml:space="preserve"> .................................................................................................................</t>
    </r>
  </si>
  <si>
    <r>
      <t xml:space="preserve">      Clientes </t>
    </r>
    <r>
      <rPr>
        <b/>
        <vertAlign val="superscript"/>
        <sz val="12"/>
        <rFont val="Times New Roman"/>
        <family val="1"/>
      </rPr>
      <t>1.1 (b.1)</t>
    </r>
    <r>
      <rPr>
        <sz val="12"/>
        <rFont val="Times New Roman"/>
        <family val="1"/>
      </rPr>
      <t xml:space="preserve"> ................................................................................................................</t>
    </r>
  </si>
  <si>
    <r>
      <t xml:space="preserve">      Demais Créditos e Valores a Curto Prazo </t>
    </r>
    <r>
      <rPr>
        <b/>
        <vertAlign val="superscript"/>
        <sz val="12"/>
        <rFont val="Times New Roman"/>
        <family val="1"/>
      </rPr>
      <t>1.1 (b.2)</t>
    </r>
    <r>
      <rPr>
        <sz val="12"/>
        <rFont val="Times New Roman"/>
        <family val="1"/>
      </rPr>
      <t>.....................................................................................................................................</t>
    </r>
  </si>
  <si>
    <r>
      <t xml:space="preserve">   </t>
    </r>
    <r>
      <rPr>
        <u val="single"/>
        <sz val="12"/>
        <rFont val="Times New Roman"/>
        <family val="1"/>
      </rPr>
      <t>ESTOQUES</t>
    </r>
    <r>
      <rPr>
        <sz val="12"/>
        <rFont val="Times New Roman"/>
        <family val="1"/>
      </rPr>
      <t xml:space="preserve"> </t>
    </r>
    <r>
      <rPr>
        <b/>
        <vertAlign val="superscript"/>
        <sz val="12"/>
        <rFont val="Times New Roman"/>
        <family val="1"/>
      </rPr>
      <t>1.1 (c)</t>
    </r>
    <r>
      <rPr>
        <sz val="12"/>
        <rFont val="Times New Roman"/>
        <family val="1"/>
      </rPr>
      <t xml:space="preserve"> ................................................................................................................</t>
    </r>
  </si>
  <si>
    <r>
      <t xml:space="preserve">   </t>
    </r>
    <r>
      <rPr>
        <u val="single"/>
        <sz val="12"/>
        <rFont val="Times New Roman"/>
        <family val="1"/>
      </rPr>
      <t>DESPESAS PAGAS ANTECIPADAMENTE</t>
    </r>
    <r>
      <rPr>
        <sz val="12"/>
        <rFont val="Times New Roman"/>
        <family val="1"/>
      </rPr>
      <t xml:space="preserve"> </t>
    </r>
    <r>
      <rPr>
        <b/>
        <vertAlign val="superscript"/>
        <sz val="12"/>
        <rFont val="Times New Roman"/>
        <family val="1"/>
      </rPr>
      <t>1.1 (d)</t>
    </r>
    <r>
      <rPr>
        <sz val="12"/>
        <rFont val="Times New Roman"/>
        <family val="1"/>
      </rPr>
      <t xml:space="preserve"> .......................................................................</t>
    </r>
  </si>
  <si>
    <r>
      <t xml:space="preserve">     REALIZÁVEL A LONGO PRAZO </t>
    </r>
    <r>
      <rPr>
        <b/>
        <vertAlign val="superscript"/>
        <sz val="12"/>
        <rFont val="Times New Roman"/>
        <family val="1"/>
      </rPr>
      <t>1.2 (a)</t>
    </r>
    <r>
      <rPr>
        <sz val="12"/>
        <rFont val="Times New Roman"/>
        <family val="1"/>
      </rPr>
      <t xml:space="preserve"> .................................................................................................................</t>
    </r>
  </si>
  <si>
    <r>
      <t xml:space="preserve">      Clientes </t>
    </r>
    <r>
      <rPr>
        <b/>
        <vertAlign val="superscript"/>
        <sz val="12"/>
        <rFont val="Times New Roman"/>
        <family val="1"/>
      </rPr>
      <t>1.2 (a.1)</t>
    </r>
    <r>
      <rPr>
        <sz val="12"/>
        <rFont val="Times New Roman"/>
        <family val="1"/>
      </rPr>
      <t xml:space="preserve"> ................................................................................................................</t>
    </r>
  </si>
  <si>
    <r>
      <t xml:space="preserve">      Demais Créditos e Valores a Longo Prazo </t>
    </r>
    <r>
      <rPr>
        <b/>
        <vertAlign val="superscript"/>
        <sz val="12"/>
        <rFont val="Times New Roman"/>
        <family val="1"/>
      </rPr>
      <t>1.2 (a.2)</t>
    </r>
    <r>
      <rPr>
        <sz val="12"/>
        <rFont val="Times New Roman"/>
        <family val="1"/>
      </rPr>
      <t>.....................................................................................................................................</t>
    </r>
  </si>
  <si>
    <r>
      <t xml:space="preserve">   </t>
    </r>
    <r>
      <rPr>
        <u val="single"/>
        <sz val="12"/>
        <rFont val="Times New Roman"/>
        <family val="1"/>
      </rPr>
      <t>INVESTIMENTOS</t>
    </r>
    <r>
      <rPr>
        <sz val="12"/>
        <rFont val="Times New Roman"/>
        <family val="1"/>
      </rPr>
      <t xml:space="preserve"> </t>
    </r>
    <r>
      <rPr>
        <b/>
        <vertAlign val="superscript"/>
        <sz val="12"/>
        <rFont val="Times New Roman"/>
        <family val="1"/>
      </rPr>
      <t>1.2 (b)</t>
    </r>
    <r>
      <rPr>
        <sz val="12"/>
        <rFont val="Times New Roman"/>
        <family val="1"/>
      </rPr>
      <t xml:space="preserve"> .........................................................................................................................</t>
    </r>
  </si>
  <si>
    <r>
      <t xml:space="preserve">   </t>
    </r>
    <r>
      <rPr>
        <u val="single"/>
        <sz val="12"/>
        <rFont val="Times New Roman"/>
        <family val="1"/>
      </rPr>
      <t>IMOBILIZADO</t>
    </r>
    <r>
      <rPr>
        <sz val="12"/>
        <rFont val="Times New Roman"/>
        <family val="1"/>
      </rPr>
      <t xml:space="preserve"> </t>
    </r>
    <r>
      <rPr>
        <b/>
        <vertAlign val="superscript"/>
        <sz val="12"/>
        <rFont val="Times New Roman"/>
        <family val="1"/>
      </rPr>
      <t>1.2 (c)</t>
    </r>
    <r>
      <rPr>
        <sz val="12"/>
        <rFont val="Times New Roman"/>
        <family val="1"/>
      </rPr>
      <t xml:space="preserve"> .............................................................................................................................................</t>
    </r>
  </si>
  <si>
    <r>
      <t xml:space="preserve">   </t>
    </r>
    <r>
      <rPr>
        <u val="single"/>
        <sz val="12"/>
        <rFont val="Times New Roman"/>
        <family val="1"/>
      </rPr>
      <t>INTANGÍVEL</t>
    </r>
    <r>
      <rPr>
        <b/>
        <vertAlign val="superscript"/>
        <sz val="12"/>
        <rFont val="Times New Roman"/>
        <family val="1"/>
      </rPr>
      <t>1.2 (d)</t>
    </r>
    <r>
      <rPr>
        <sz val="12"/>
        <rFont val="Times New Roman"/>
        <family val="1"/>
      </rPr>
      <t xml:space="preserve"> ............................................................................................................................................</t>
    </r>
  </si>
  <si>
    <r>
      <t xml:space="preserve">      Obrigações Trabalhistas Previdenciárias e Assistênciais</t>
    </r>
    <r>
      <rPr>
        <b/>
        <sz val="12"/>
        <rFont val="Times New Roman"/>
        <family val="1"/>
      </rPr>
      <t xml:space="preserve"> </t>
    </r>
    <r>
      <rPr>
        <b/>
        <vertAlign val="superscript"/>
        <sz val="12"/>
        <rFont val="Times New Roman"/>
        <family val="1"/>
      </rPr>
      <t>1.3(a)</t>
    </r>
    <r>
      <rPr>
        <vertAlign val="superscript"/>
        <sz val="12"/>
        <rFont val="Times New Roman"/>
        <family val="1"/>
      </rPr>
      <t xml:space="preserve">  </t>
    </r>
    <r>
      <rPr>
        <sz val="12"/>
        <rFont val="Times New Roman"/>
        <family val="1"/>
      </rPr>
      <t>.............................................................................................................................</t>
    </r>
  </si>
  <si>
    <r>
      <t xml:space="preserve">      Fornecedores e Contas a Pagar </t>
    </r>
    <r>
      <rPr>
        <b/>
        <vertAlign val="superscript"/>
        <sz val="12"/>
        <rFont val="Times New Roman"/>
        <family val="1"/>
      </rPr>
      <t>1.3(b)</t>
    </r>
    <r>
      <rPr>
        <sz val="12"/>
        <rFont val="Times New Roman"/>
        <family val="1"/>
      </rPr>
      <t>..............................................................................................................................</t>
    </r>
  </si>
  <si>
    <r>
      <t xml:space="preserve">      Obrigações Fiscais </t>
    </r>
    <r>
      <rPr>
        <b/>
        <vertAlign val="superscript"/>
        <sz val="12"/>
        <rFont val="Times New Roman"/>
        <family val="1"/>
      </rPr>
      <t>1.3(c)</t>
    </r>
    <r>
      <rPr>
        <sz val="12"/>
        <rFont val="Times New Roman"/>
        <family val="1"/>
      </rPr>
      <t>..................................................................................................................................</t>
    </r>
  </si>
  <si>
    <r>
      <t xml:space="preserve">      Demais Obrigações a Curto Prazo </t>
    </r>
    <r>
      <rPr>
        <b/>
        <vertAlign val="superscript"/>
        <sz val="12"/>
        <rFont val="Times New Roman"/>
        <family val="1"/>
      </rPr>
      <t>1.3(d)</t>
    </r>
    <r>
      <rPr>
        <sz val="12"/>
        <rFont val="Times New Roman"/>
        <family val="1"/>
      </rPr>
      <t>.................................................................................................................................</t>
    </r>
  </si>
  <si>
    <r>
      <t xml:space="preserve">      INSS - Débito  Parcelado </t>
    </r>
    <r>
      <rPr>
        <b/>
        <vertAlign val="superscript"/>
        <sz val="12"/>
        <rFont val="Times New Roman"/>
        <family val="1"/>
      </rPr>
      <t>1.4(a)</t>
    </r>
    <r>
      <rPr>
        <sz val="12"/>
        <rFont val="Times New Roman"/>
        <family val="1"/>
      </rPr>
      <t>...........................................................................................................................</t>
    </r>
  </si>
  <si>
    <r>
      <t xml:space="preserve">      Provisões a Longo Prazo </t>
    </r>
    <r>
      <rPr>
        <b/>
        <vertAlign val="superscript"/>
        <sz val="12"/>
        <rFont val="Times New Roman"/>
        <family val="1"/>
      </rPr>
      <t>1.4(b)</t>
    </r>
    <r>
      <rPr>
        <sz val="12"/>
        <rFont val="Times New Roman"/>
        <family val="1"/>
      </rPr>
      <t>.............................................................................................................................................................</t>
    </r>
  </si>
  <si>
    <r>
      <t xml:space="preserve">      Adiantamento para  Futuro Aumento de Capital </t>
    </r>
    <r>
      <rPr>
        <b/>
        <vertAlign val="superscript"/>
        <sz val="12"/>
        <rFont val="Times New Roman"/>
        <family val="1"/>
      </rPr>
      <t>1.4(c)</t>
    </r>
    <r>
      <rPr>
        <sz val="12"/>
        <rFont val="Times New Roman"/>
        <family val="1"/>
      </rPr>
      <t>...............................................................</t>
    </r>
  </si>
  <si>
    <r>
      <t xml:space="preserve">      Capital Social </t>
    </r>
    <r>
      <rPr>
        <b/>
        <vertAlign val="superscript"/>
        <sz val="12"/>
        <rFont val="Times New Roman"/>
        <family val="1"/>
      </rPr>
      <t>1.5 (a)</t>
    </r>
    <r>
      <rPr>
        <sz val="12"/>
        <rFont val="Times New Roman"/>
        <family val="1"/>
      </rPr>
      <t xml:space="preserve"> ...........................................................................................................................</t>
    </r>
  </si>
  <si>
    <r>
      <t xml:space="preserve">      Adiantamento para Futuro Aumento de Capital (AFAC) </t>
    </r>
    <r>
      <rPr>
        <b/>
        <vertAlign val="superscript"/>
        <sz val="12"/>
        <rFont val="Times New Roman"/>
        <family val="1"/>
      </rPr>
      <t>1.5 (b)</t>
    </r>
    <r>
      <rPr>
        <sz val="12"/>
        <rFont val="Times New Roman"/>
        <family val="1"/>
      </rPr>
      <t xml:space="preserve"> ............</t>
    </r>
  </si>
  <si>
    <r>
      <t xml:space="preserve">      Resultados Acumulados </t>
    </r>
    <r>
      <rPr>
        <b/>
        <vertAlign val="superscript"/>
        <sz val="12"/>
        <rFont val="Times New Roman"/>
        <family val="1"/>
      </rPr>
      <t>1.5 (c)</t>
    </r>
    <r>
      <rPr>
        <sz val="12"/>
        <rFont val="Times New Roman"/>
        <family val="1"/>
      </rPr>
      <t xml:space="preserve"> ...........................................................................................................................</t>
    </r>
  </si>
  <si>
    <t>CNPJ: 00.348.003/0001-10</t>
  </si>
  <si>
    <t>BALANÇO PATRIMONIAL DOS EXERCÍCIOS  DE 2018 E 2017</t>
  </si>
  <si>
    <t>DEMONSTRAÇÃO DAS MUTAÇÕES DO PATRIMÔNIO LÍQUIDO DOS EXERCÍCIOS DE 2018 E 2017</t>
  </si>
  <si>
    <t>DEMONSTRAÇÃO DO FLUXO DE CAIXA DOS EXERCÍCIOS  DE 2018 E 2017</t>
  </si>
  <si>
    <t>( = ) Receita Líquida............................................................................................................</t>
  </si>
  <si>
    <t>( = ) Lucro Bruto............................................................................................................</t>
  </si>
  <si>
    <t xml:space="preserve">      ( + ) Resultado Positivo na Equivalência Patrimonial............................................................................................................</t>
  </si>
  <si>
    <t xml:space="preserve">      ( - ) Resultado Negativo na Equivalência Patrimonial............................................................................................................</t>
  </si>
  <si>
    <t>( = ) Resultado Antes das Receitas e Despesas Financeiras............................................................................................................</t>
  </si>
  <si>
    <t xml:space="preserve">      ( + ) Receitas intra siafi............................................................................................................</t>
  </si>
  <si>
    <t xml:space="preserve">      ( - ) Despesas intra siafi ............................................................................................................</t>
  </si>
  <si>
    <t xml:space="preserve">      ( + ) Outras Receitas............................................................................................................</t>
  </si>
  <si>
    <t xml:space="preserve">      ( - ) Outras Despesas............................................................................................................</t>
  </si>
  <si>
    <t>( = ) Resultado Antes dos Tributos sobre o Lucro............................................................................................................</t>
  </si>
  <si>
    <t>( - ) Contribuição Social sobre o Lucro............................................................................................................</t>
  </si>
  <si>
    <t>( - ) Imposto de RendaPessoa Jurídica............................................................................................................</t>
  </si>
  <si>
    <t>GERSON SOARES A. BARRETO</t>
  </si>
  <si>
    <t>Chefe Gerência Financeiro e Contábil - GFC</t>
  </si>
  <si>
    <t>CPF: 038.784.061-34</t>
  </si>
  <si>
    <t>DEMONSTRAÇÃO DO VALOR ADICIONADO EXERCÍCIOS  DE 2018 E 2017</t>
  </si>
  <si>
    <t>RECEITAS</t>
  </si>
  <si>
    <t>INSUMOS ADQUIRIDOS</t>
  </si>
  <si>
    <t>VALOR ADICIONADO BRUTO</t>
  </si>
  <si>
    <t>VALOR ADICIONADO LÍQUIDO PRODUZIDO PELA ENTIDADE</t>
  </si>
  <si>
    <t xml:space="preserve">VALOR ADICIONADO RECEBIDO EM TRANSFERÊNCIA </t>
  </si>
  <si>
    <t>VALOR ADICIONADO TOTAL A DISTRIBUIR</t>
  </si>
  <si>
    <t xml:space="preserve">DISTRIBUIÇÃO DO VALOR ADICIONADO </t>
  </si>
  <si>
    <t xml:space="preserve">        1  Vendas de Mercadoria, Produtos e Serviços......................................................................................</t>
  </si>
  <si>
    <t xml:space="preserve">       2   Outras Receitas........................................................................................................................................................................................................</t>
  </si>
  <si>
    <t xml:space="preserve">      3   Receitas Relativas à Construção de Ativos Próprios........................................................................................................................................................................................................</t>
  </si>
  <si>
    <t>5        Custos dos Produtos, das Mercadorias e dos Serviços Vendidos..............................................................</t>
  </si>
  <si>
    <t>6        Materiais , Energia, Serviços de Terceiros e Outros.....................................................................................................................................................................................................</t>
  </si>
  <si>
    <t>8         Outras........................................................................................................................................................................................................</t>
  </si>
  <si>
    <t>9 DEPRECIAÇÃO, AMRTIZAÇÃO E EXUSTÃO</t>
  </si>
  <si>
    <t>10       Resultado de Equivalência Patrimonial.....................................................................................................</t>
  </si>
  <si>
    <t>11       Receita Financerias .....................................................................................................................................................................................................</t>
  </si>
  <si>
    <t>12       Outras.......................................................................................................................................................................................................</t>
  </si>
  <si>
    <t>13        Pessoal..................................................................................................................................................</t>
  </si>
  <si>
    <t>14        Impostos, Taxas e Contribuições.....................................................................................................................................................................................................</t>
  </si>
  <si>
    <t>15         Remuneração de Capitais de Terceiros........................................................................................................................................................................................................</t>
  </si>
  <si>
    <t>16         Remuneração de Capital Próprio.......................................................................................................................................................................................................</t>
  </si>
  <si>
    <t>7         Perda / Recuperção de Valores (Ações)Ativos........................................................................................................................................................................................................</t>
  </si>
  <si>
    <t>13.1      Remuneração Direta..................................................................................................................................................</t>
  </si>
  <si>
    <t>13.3      FGTS e INSS.................................................................................................................................................</t>
  </si>
  <si>
    <t>13.2      Benefícios.....................................................................................................................</t>
  </si>
  <si>
    <t>13.4      Contribuição a Entidade Fecheda de Precidência (Ceres)..................................................................................</t>
  </si>
  <si>
    <t>14.1      Federeais ..................................................................................................................................................</t>
  </si>
  <si>
    <t>14.2      Estatuais..........................................................................................................................................................</t>
  </si>
  <si>
    <t>14.3      Municipais.................................................................................................................................................</t>
  </si>
  <si>
    <t>15.1      Juros ..................................................................................................................................................</t>
  </si>
  <si>
    <t>15.2      Outros.........................................................................................................................................................</t>
  </si>
  <si>
    <t>16.1      Lucros Retidos/Prejuizo do Exercício.......................................................................................................................................................................................................</t>
  </si>
  <si>
    <t>JUNHO / 2018</t>
  </si>
  <si>
    <t>C.G.C.00.348.003/0001-10</t>
  </si>
  <si>
    <t>ABR-JUN / 2017</t>
  </si>
  <si>
    <r>
      <t xml:space="preserve">( + ) Receitas com Vendas e Serviços </t>
    </r>
    <r>
      <rPr>
        <vertAlign val="superscript"/>
        <sz val="12"/>
        <color indexed="8"/>
        <rFont val="Times New Roman"/>
        <family val="1"/>
      </rPr>
      <t>2.1</t>
    </r>
    <r>
      <rPr>
        <sz val="12"/>
        <color indexed="8"/>
        <rFont val="Times New Roman"/>
        <family val="1"/>
      </rPr>
      <t>...................................................................................................................</t>
    </r>
  </si>
  <si>
    <r>
      <t xml:space="preserve">( - ) Imposto s/ Vendas e Serviços e Outras Deduções </t>
    </r>
    <r>
      <rPr>
        <vertAlign val="superscript"/>
        <sz val="12"/>
        <color indexed="8"/>
        <rFont val="Times New Roman"/>
        <family val="1"/>
      </rPr>
      <t>2.2</t>
    </r>
    <r>
      <rPr>
        <sz val="12"/>
        <color indexed="8"/>
        <rFont val="Times New Roman"/>
        <family val="1"/>
      </rPr>
      <t>.........................................................................................</t>
    </r>
  </si>
  <si>
    <r>
      <t xml:space="preserve">( - ) Custo das Mercadorias e Serviços Vendidos </t>
    </r>
    <r>
      <rPr>
        <vertAlign val="superscript"/>
        <sz val="12"/>
        <color indexed="8"/>
        <rFont val="Times New Roman"/>
        <family val="1"/>
      </rPr>
      <t>2.3</t>
    </r>
    <r>
      <rPr>
        <sz val="12"/>
        <color indexed="8"/>
        <rFont val="Times New Roman"/>
        <family val="1"/>
      </rPr>
      <t>....................................................................................................</t>
    </r>
  </si>
  <si>
    <r>
      <t xml:space="preserve">( + ) Receitas Operacionais </t>
    </r>
    <r>
      <rPr>
        <vertAlign val="superscript"/>
        <sz val="12"/>
        <color indexed="8"/>
        <rFont val="Times New Roman"/>
        <family val="1"/>
      </rPr>
      <t>2.4</t>
    </r>
    <r>
      <rPr>
        <sz val="12"/>
        <color indexed="8"/>
        <rFont val="Times New Roman"/>
        <family val="1"/>
      </rPr>
      <t>..........................................................................................................................</t>
    </r>
  </si>
  <si>
    <r>
      <t xml:space="preserve">      Subvenção para Custeio </t>
    </r>
    <r>
      <rPr>
        <vertAlign val="superscript"/>
        <sz val="12"/>
        <rFont val="Times New Roman"/>
        <family val="1"/>
      </rPr>
      <t>2.4(a)</t>
    </r>
    <r>
      <rPr>
        <sz val="12"/>
        <rFont val="Times New Roman"/>
        <family val="1"/>
      </rPr>
      <t>................................................................................................................................</t>
    </r>
  </si>
  <si>
    <r>
      <t xml:space="preserve">      Convênios </t>
    </r>
    <r>
      <rPr>
        <vertAlign val="superscript"/>
        <sz val="12"/>
        <color indexed="8"/>
        <rFont val="Times New Roman"/>
        <family val="1"/>
      </rPr>
      <t>2.4(b)</t>
    </r>
    <r>
      <rPr>
        <sz val="12"/>
        <color indexed="8"/>
        <rFont val="Times New Roman"/>
        <family val="1"/>
      </rPr>
      <t xml:space="preserve"> ........................................................................................................................................</t>
    </r>
  </si>
  <si>
    <r>
      <t xml:space="preserve">      Doações  </t>
    </r>
    <r>
      <rPr>
        <vertAlign val="superscript"/>
        <sz val="12"/>
        <color indexed="8"/>
        <rFont val="Times New Roman"/>
        <family val="1"/>
      </rPr>
      <t>2.4(c)</t>
    </r>
    <r>
      <rPr>
        <sz val="12"/>
        <color indexed="8"/>
        <rFont val="Times New Roman"/>
        <family val="1"/>
      </rPr>
      <t xml:space="preserve"> ........................................................................................................................................</t>
    </r>
  </si>
  <si>
    <r>
      <t xml:space="preserve">( - ) Despesas Operacionais </t>
    </r>
    <r>
      <rPr>
        <vertAlign val="superscript"/>
        <sz val="12"/>
        <color indexed="8"/>
        <rFont val="Times New Roman"/>
        <family val="1"/>
      </rPr>
      <t>2.5</t>
    </r>
    <r>
      <rPr>
        <sz val="12"/>
        <color indexed="8"/>
        <rFont val="Times New Roman"/>
        <family val="1"/>
      </rPr>
      <t>............................................................................................................................................</t>
    </r>
  </si>
  <si>
    <r>
      <t xml:space="preserve">      Despesas Administrativas </t>
    </r>
    <r>
      <rPr>
        <vertAlign val="superscript"/>
        <sz val="12"/>
        <color indexed="8"/>
        <rFont val="Times New Roman"/>
        <family val="1"/>
      </rPr>
      <t>2.5(a)</t>
    </r>
    <r>
      <rPr>
        <sz val="12"/>
        <color indexed="8"/>
        <rFont val="Times New Roman"/>
        <family val="1"/>
      </rPr>
      <t>................................................................................................................</t>
    </r>
  </si>
  <si>
    <r>
      <t xml:space="preserve">      Doações .....</t>
    </r>
    <r>
      <rPr>
        <sz val="12"/>
        <color indexed="8"/>
        <rFont val="Times New Roman"/>
        <family val="1"/>
      </rPr>
      <t>................................................................................................................</t>
    </r>
  </si>
  <si>
    <r>
      <t xml:space="preserve">( +/- ) Resultado na equivalência Patrimonial </t>
    </r>
    <r>
      <rPr>
        <vertAlign val="superscript"/>
        <sz val="12"/>
        <color indexed="8"/>
        <rFont val="Times New Roman"/>
        <family val="1"/>
      </rPr>
      <t>2.6</t>
    </r>
    <r>
      <rPr>
        <sz val="12"/>
        <color indexed="8"/>
        <rFont val="Times New Roman"/>
        <family val="1"/>
      </rPr>
      <t>.............................................................................................................................</t>
    </r>
  </si>
  <si>
    <r>
      <t xml:space="preserve">( + ) Receitas Financeiras </t>
    </r>
    <r>
      <rPr>
        <vertAlign val="superscript"/>
        <sz val="12"/>
        <color indexed="8"/>
        <rFont val="Times New Roman"/>
        <family val="1"/>
      </rPr>
      <t>2.7</t>
    </r>
    <r>
      <rPr>
        <sz val="12"/>
        <color indexed="8"/>
        <rFont val="Times New Roman"/>
        <family val="1"/>
      </rPr>
      <t>..................................................................................................................................</t>
    </r>
  </si>
  <si>
    <r>
      <t xml:space="preserve">( - ) Despesas Financeiras </t>
    </r>
    <r>
      <rPr>
        <vertAlign val="superscript"/>
        <sz val="12"/>
        <color indexed="8"/>
        <rFont val="Times New Roman"/>
        <family val="1"/>
      </rPr>
      <t>2.8</t>
    </r>
    <r>
      <rPr>
        <sz val="12"/>
        <color indexed="8"/>
        <rFont val="Times New Roman"/>
        <family val="1"/>
      </rPr>
      <t>..................................................................................................................................</t>
    </r>
  </si>
  <si>
    <r>
      <t xml:space="preserve">( +/- ) Receitas/ Despesas intra siafi </t>
    </r>
    <r>
      <rPr>
        <vertAlign val="superscript"/>
        <sz val="12"/>
        <color indexed="8"/>
        <rFont val="Times New Roman"/>
        <family val="1"/>
      </rPr>
      <t>2.9</t>
    </r>
    <r>
      <rPr>
        <sz val="12"/>
        <color indexed="8"/>
        <rFont val="Times New Roman"/>
        <family val="1"/>
      </rPr>
      <t>.............................................................................................................</t>
    </r>
  </si>
  <si>
    <r>
      <t xml:space="preserve">( + ) Ganhos na Alienação de Bens </t>
    </r>
    <r>
      <rPr>
        <vertAlign val="superscript"/>
        <sz val="12"/>
        <color indexed="8"/>
        <rFont val="Times New Roman"/>
        <family val="1"/>
      </rPr>
      <t>2.10</t>
    </r>
    <r>
      <rPr>
        <sz val="12"/>
        <color indexed="8"/>
        <rFont val="Times New Roman"/>
        <family val="1"/>
      </rPr>
      <t>...................................................................................</t>
    </r>
  </si>
  <si>
    <r>
      <t xml:space="preserve">( +/- ) Outras Receitas/ Despesas </t>
    </r>
    <r>
      <rPr>
        <sz val="12"/>
        <color indexed="8"/>
        <rFont val="Times New Roman"/>
        <family val="1"/>
      </rPr>
      <t>.............................................................................................................</t>
    </r>
  </si>
  <si>
    <t>ABR-JUN / 2018</t>
  </si>
  <si>
    <t>DEMONSTRAÇÃO DO RESULTADO DOS EXERCÍCIOS DE  2018 E 2017</t>
  </si>
  <si>
    <t>JUN / 2018</t>
  </si>
  <si>
    <t>JUN / 2017</t>
  </si>
  <si>
    <t>SALDO EM 30 DE JUNHO/2017.....................................................</t>
  </si>
  <si>
    <t>Saldo Inicial do Exercício de 2018....................................................................................................</t>
  </si>
  <si>
    <t>SALDO EM 30 DE JUNHO/2018.....................................................</t>
  </si>
  <si>
    <t>Transferência p/Aumento de Capital.............................................................</t>
  </si>
  <si>
    <r>
      <t xml:space="preserve">( + ) Rerversão de Provisões  </t>
    </r>
    <r>
      <rPr>
        <vertAlign val="superscript"/>
        <sz val="12"/>
        <color indexed="8"/>
        <rFont val="Times New Roman"/>
        <family val="1"/>
      </rPr>
      <t>2.12</t>
    </r>
    <r>
      <rPr>
        <sz val="12"/>
        <color indexed="8"/>
        <rFont val="Times New Roman"/>
        <family val="1"/>
      </rPr>
      <t>...................................................................................</t>
    </r>
  </si>
  <si>
    <r>
      <t>( - ) Perda na Alienação de Bens</t>
    </r>
    <r>
      <rPr>
        <vertAlign val="superscript"/>
        <sz val="12"/>
        <color indexed="8"/>
        <rFont val="Times New Roman"/>
        <family val="1"/>
      </rPr>
      <t xml:space="preserve"> 2.11</t>
    </r>
    <r>
      <rPr>
        <sz val="12"/>
        <color indexed="8"/>
        <rFont val="Times New Roman"/>
        <family val="1"/>
      </rPr>
      <t>............................................................................................................</t>
    </r>
  </si>
  <si>
    <r>
      <t xml:space="preserve">( =) Resultado Líquido do Exercício </t>
    </r>
    <r>
      <rPr>
        <b/>
        <vertAlign val="superscript"/>
        <sz val="12"/>
        <color indexed="8"/>
        <rFont val="Times New Roman"/>
        <family val="1"/>
      </rPr>
      <t>2.13</t>
    </r>
    <r>
      <rPr>
        <b/>
        <sz val="12"/>
        <color indexed="8"/>
        <rFont val="Times New Roman"/>
        <family val="1"/>
      </rPr>
      <t>................................................................................................</t>
    </r>
  </si>
  <si>
    <t xml:space="preserve">CPF: 277.340.486-68                                                                                                  CPF: 445.476.840-49
</t>
  </si>
  <si>
    <t xml:space="preserve">GERSON SOARES A. BARRETO </t>
  </si>
  <si>
    <r>
      <t xml:space="preserve">ATIVIDADES OPERACIONAIS </t>
    </r>
    <r>
      <rPr>
        <b/>
        <u val="single"/>
        <vertAlign val="superscript"/>
        <sz val="11.5"/>
        <rFont val="Times New Roman"/>
        <family val="1"/>
      </rPr>
      <t>4.1</t>
    </r>
  </si>
  <si>
    <r>
      <t>RECEBIMENTOS</t>
    </r>
    <r>
      <rPr>
        <b/>
        <vertAlign val="superscript"/>
        <sz val="11.5"/>
        <rFont val="Times New Roman"/>
        <family val="1"/>
      </rPr>
      <t xml:space="preserve"> 4.1.1</t>
    </r>
    <r>
      <rPr>
        <b/>
        <sz val="11.5"/>
        <rFont val="Times New Roman"/>
        <family val="1"/>
      </rPr>
      <t>...........................................................................................................................................................................................................................</t>
    </r>
  </si>
  <si>
    <r>
      <t xml:space="preserve">          Clientes </t>
    </r>
    <r>
      <rPr>
        <vertAlign val="superscript"/>
        <sz val="11.5"/>
        <rFont val="Times New Roman"/>
        <family val="1"/>
      </rPr>
      <t>4.1.1 (a)</t>
    </r>
    <r>
      <rPr>
        <sz val="11.5"/>
        <rFont val="Times New Roman"/>
        <family val="1"/>
      </rPr>
      <t xml:space="preserve"> ..........................................................................................................................................................................................</t>
    </r>
  </si>
  <si>
    <r>
      <t xml:space="preserve">          Transferências de Convênios</t>
    </r>
    <r>
      <rPr>
        <vertAlign val="superscript"/>
        <sz val="11.5"/>
        <rFont val="Times New Roman"/>
        <family val="1"/>
      </rPr>
      <t>4.1.1(b)</t>
    </r>
    <r>
      <rPr>
        <sz val="11.5"/>
        <rFont val="Times New Roman"/>
        <family val="1"/>
      </rPr>
      <t>..................................................................................................................................................................................................................</t>
    </r>
  </si>
  <si>
    <r>
      <t xml:space="preserve">          Outros Recebimentos </t>
    </r>
    <r>
      <rPr>
        <vertAlign val="superscript"/>
        <sz val="11.5"/>
        <rFont val="Times New Roman"/>
        <family val="1"/>
      </rPr>
      <t>4.1.1.(c)</t>
    </r>
    <r>
      <rPr>
        <sz val="11.5"/>
        <rFont val="Times New Roman"/>
        <family val="1"/>
      </rPr>
      <t>.........................................................................................................................................................................................................</t>
    </r>
  </si>
  <si>
    <r>
      <t>PAGAMENTOS</t>
    </r>
    <r>
      <rPr>
        <b/>
        <vertAlign val="superscript"/>
        <sz val="11.5"/>
        <rFont val="Times New Roman"/>
        <family val="1"/>
      </rPr>
      <t xml:space="preserve"> 4.1.2</t>
    </r>
    <r>
      <rPr>
        <b/>
        <sz val="11.5"/>
        <rFont val="Times New Roman"/>
        <family val="1"/>
      </rPr>
      <t>..................................................................................................................................................................................................................</t>
    </r>
  </si>
  <si>
    <r>
      <t xml:space="preserve">          Pessoal e Encargos Sociais </t>
    </r>
    <r>
      <rPr>
        <vertAlign val="superscript"/>
        <sz val="11.5"/>
        <rFont val="Times New Roman"/>
        <family val="1"/>
      </rPr>
      <t>4.1.2 (a).</t>
    </r>
    <r>
      <rPr>
        <sz val="11.5"/>
        <rFont val="Times New Roman"/>
        <family val="1"/>
      </rPr>
      <t>........................................................................................................................................................................................................</t>
    </r>
  </si>
  <si>
    <r>
      <t xml:space="preserve">          Fornecedores</t>
    </r>
    <r>
      <rPr>
        <vertAlign val="superscript"/>
        <sz val="11.5"/>
        <rFont val="Times New Roman"/>
        <family val="1"/>
      </rPr>
      <t xml:space="preserve"> 4.1.2 (b)</t>
    </r>
    <r>
      <rPr>
        <sz val="11.5"/>
        <rFont val="Times New Roman"/>
        <family val="1"/>
      </rPr>
      <t>..............................................................................................................................................................................................</t>
    </r>
  </si>
  <si>
    <r>
      <t xml:space="preserve">ATIVIDADES DE INVESTIMENTOS </t>
    </r>
    <r>
      <rPr>
        <b/>
        <u val="single"/>
        <vertAlign val="superscript"/>
        <sz val="11.5"/>
        <rFont val="Times New Roman"/>
        <family val="1"/>
      </rPr>
      <t>4.2</t>
    </r>
  </si>
  <si>
    <r>
      <t xml:space="preserve">          Alienação de Bens Móveis e Imóveis </t>
    </r>
    <r>
      <rPr>
        <vertAlign val="superscript"/>
        <sz val="11.5"/>
        <rFont val="Times New Roman"/>
        <family val="1"/>
      </rPr>
      <t>4.2.1</t>
    </r>
    <r>
      <rPr>
        <sz val="11.5"/>
        <rFont val="Times New Roman"/>
        <family val="1"/>
      </rPr>
      <t>..................................................................................................................................</t>
    </r>
  </si>
  <si>
    <r>
      <t xml:space="preserve">          Aquisição de Bens Móveis e Imóveis </t>
    </r>
    <r>
      <rPr>
        <vertAlign val="superscript"/>
        <sz val="11.5"/>
        <rFont val="Times New Roman"/>
        <family val="1"/>
      </rPr>
      <t>4.2.2</t>
    </r>
    <r>
      <rPr>
        <sz val="11.5"/>
        <rFont val="Times New Roman"/>
        <family val="1"/>
      </rPr>
      <t>..................................................................................................................................</t>
    </r>
  </si>
  <si>
    <r>
      <t xml:space="preserve">ATIVIDADES DE FINANCIAMENTO </t>
    </r>
    <r>
      <rPr>
        <b/>
        <u val="single"/>
        <vertAlign val="superscript"/>
        <sz val="11.5"/>
        <rFont val="Times New Roman"/>
        <family val="1"/>
      </rPr>
      <t>4.3</t>
    </r>
  </si>
  <si>
    <r>
      <t xml:space="preserve">          Subvenções para Custeio </t>
    </r>
    <r>
      <rPr>
        <vertAlign val="superscript"/>
        <sz val="11.5"/>
        <rFont val="Times New Roman"/>
        <family val="1"/>
      </rPr>
      <t>4.3.1</t>
    </r>
    <r>
      <rPr>
        <sz val="11.5"/>
        <rFont val="Times New Roman"/>
        <family val="1"/>
      </rPr>
      <t>........................................................................................................................................................................................................</t>
    </r>
  </si>
  <si>
    <r>
      <t xml:space="preserve">          Subvenções para Investimento </t>
    </r>
    <r>
      <rPr>
        <vertAlign val="superscript"/>
        <sz val="11.5"/>
        <rFont val="Times New Roman"/>
        <family val="1"/>
      </rPr>
      <t>4.3.2</t>
    </r>
    <r>
      <rPr>
        <sz val="11.5"/>
        <rFont val="Times New Roman"/>
        <family val="1"/>
      </rPr>
      <t>...................................................................................................................................</t>
    </r>
  </si>
  <si>
    <t xml:space="preserve">      4  Provisões  - Reversão / Constituição........................................................................................................................................................................................................</t>
  </si>
</sst>
</file>

<file path=xl/styles.xml><?xml version="1.0" encoding="utf-8"?>
<styleSheet xmlns="http://schemas.openxmlformats.org/spreadsheetml/2006/main">
  <numFmts count="21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#,##0.00_ ;\(#,##0.00\ \)"/>
    <numFmt numFmtId="165" formatCode="#,##0.00&quot;   &quot;;\-#,##0.00&quot;   &quot;"/>
    <numFmt numFmtId="166" formatCode="_-* #,##0.00\ _R_$_-;\-* #,##0.00\ _R_$_-;_-* &quot;-&quot;??\ _R_$_-;_-@_-"/>
    <numFmt numFmtId="167" formatCode="_(* #,##0.00_);_(* \(#,##0.00\);_(* &quot;-&quot;??_);_(@_)"/>
    <numFmt numFmtId="168" formatCode="#,##0.00\ ;&quot; (&quot;#,##0.00\);&quot; -&quot;#\ ;@\ "/>
    <numFmt numFmtId="169" formatCode="[$R$-416]\ #,##0.00;[Red]\-[$R$-416]\ #,##0.00"/>
    <numFmt numFmtId="170" formatCode="&quot;Sim&quot;;&quot;Sim&quot;;&quot;Não&quot;"/>
    <numFmt numFmtId="171" formatCode="&quot;Verdadeiro&quot;;&quot;Verdadeiro&quot;;&quot;Falso&quot;"/>
    <numFmt numFmtId="172" formatCode="&quot;Ativado&quot;;&quot;Ativado&quot;;&quot;Desativado&quot;"/>
    <numFmt numFmtId="173" formatCode="[$€-2]\ #,##0.00_);[Red]\([$€-2]\ #,##0.00\)"/>
    <numFmt numFmtId="174" formatCode="[$-416]dddd\,\ d&quot; de &quot;mmmm&quot; de &quot;yyyy"/>
    <numFmt numFmtId="175" formatCode="#,##0.00_ ;\-#,##0.00\ "/>
    <numFmt numFmtId="176" formatCode="&quot;Ativar&quot;;&quot;Ativar&quot;;&quot;Desativar&quot;"/>
  </numFmts>
  <fonts count="8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color indexed="8"/>
      <name val="Times New Roman"/>
      <family val="1"/>
    </font>
    <font>
      <sz val="10"/>
      <name val="Arial"/>
      <family val="2"/>
    </font>
    <font>
      <b/>
      <sz val="12"/>
      <name val="Times New Roman"/>
      <family val="1"/>
    </font>
    <font>
      <sz val="12"/>
      <name val="Times New Roman"/>
      <family val="1"/>
    </font>
    <font>
      <i/>
      <sz val="10"/>
      <name val="Univers (W1)"/>
      <family val="2"/>
    </font>
    <font>
      <u val="single"/>
      <sz val="12"/>
      <name val="Times New Roman"/>
      <family val="1"/>
    </font>
    <font>
      <vertAlign val="superscript"/>
      <sz val="12"/>
      <name val="Times New Roman"/>
      <family val="1"/>
    </font>
    <font>
      <b/>
      <sz val="14"/>
      <name val="Times New Roman"/>
      <family val="1"/>
    </font>
    <font>
      <sz val="12"/>
      <name val="Arial"/>
      <family val="2"/>
    </font>
    <font>
      <i/>
      <sz val="10"/>
      <name val="Univers"/>
      <family val="2"/>
    </font>
    <font>
      <b/>
      <sz val="11.5"/>
      <name val="Times New Roman"/>
      <family val="1"/>
    </font>
    <font>
      <sz val="11.5"/>
      <name val="Times New Roman"/>
      <family val="1"/>
    </font>
    <font>
      <b/>
      <u val="single"/>
      <sz val="11.5"/>
      <name val="Times New Roman"/>
      <family val="1"/>
    </font>
    <font>
      <i/>
      <sz val="9"/>
      <name val="Univers (W1)"/>
      <family val="2"/>
    </font>
    <font>
      <i/>
      <sz val="12"/>
      <name val="Univers (W1)"/>
      <family val="2"/>
    </font>
    <font>
      <i/>
      <sz val="8"/>
      <name val="Univers (W1)"/>
      <family val="2"/>
    </font>
    <font>
      <sz val="8"/>
      <name val="Arial"/>
      <family val="2"/>
    </font>
    <font>
      <b/>
      <vertAlign val="superscript"/>
      <sz val="12"/>
      <name val="Times New Roman"/>
      <family val="1"/>
    </font>
    <font>
      <b/>
      <sz val="10"/>
      <name val="Arial"/>
      <family val="2"/>
    </font>
    <font>
      <sz val="12"/>
      <color indexed="8"/>
      <name val="Times New Roman"/>
      <family val="1"/>
    </font>
    <font>
      <vertAlign val="superscript"/>
      <sz val="12"/>
      <color indexed="8"/>
      <name val="Times New Roman"/>
      <family val="1"/>
    </font>
    <font>
      <b/>
      <vertAlign val="superscript"/>
      <sz val="12"/>
      <color indexed="8"/>
      <name val="Times New Roman"/>
      <family val="1"/>
    </font>
    <font>
      <b/>
      <sz val="11"/>
      <name val="Arial"/>
      <family val="2"/>
    </font>
    <font>
      <b/>
      <u val="single"/>
      <vertAlign val="superscript"/>
      <sz val="11.5"/>
      <name val="Times New Roman"/>
      <family val="1"/>
    </font>
    <font>
      <b/>
      <vertAlign val="superscript"/>
      <sz val="11.5"/>
      <name val="Times New Roman"/>
      <family val="1"/>
    </font>
    <font>
      <vertAlign val="superscript"/>
      <sz val="11.5"/>
      <name val="Times New Roman"/>
      <family val="1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u val="single"/>
      <sz val="6.6"/>
      <color indexed="12"/>
      <name val="Calibri"/>
      <family val="2"/>
    </font>
    <font>
      <u val="single"/>
      <sz val="6.6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0"/>
      <color indexed="8"/>
      <name val="Arial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12"/>
      <name val="Arial"/>
      <family val="2"/>
    </font>
    <font>
      <sz val="11.5"/>
      <color indexed="10"/>
      <name val="Times New Roman"/>
      <family val="1"/>
    </font>
    <font>
      <b/>
      <sz val="12"/>
      <color indexed="10"/>
      <name val="Times New Roman"/>
      <family val="1"/>
    </font>
    <font>
      <sz val="12"/>
      <color indexed="10"/>
      <name val="Times New Roman"/>
      <family val="1"/>
    </font>
    <font>
      <sz val="10"/>
      <color indexed="8"/>
      <name val="Times New Roman"/>
      <family val="1"/>
    </font>
    <font>
      <i/>
      <sz val="12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u val="single"/>
      <sz val="6.6"/>
      <color theme="10"/>
      <name val="Calibri"/>
      <family val="2"/>
    </font>
    <font>
      <u val="single"/>
      <sz val="6.6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0"/>
      <color rgb="FF000000"/>
      <name val="Arial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sz val="11"/>
      <color rgb="FF0000FF"/>
      <name val="Arial"/>
      <family val="2"/>
    </font>
    <font>
      <sz val="11.5"/>
      <color rgb="FFFF0000"/>
      <name val="Times New Roman"/>
      <family val="1"/>
    </font>
    <font>
      <b/>
      <sz val="12"/>
      <color rgb="FFFF0000"/>
      <name val="Times New Roman"/>
      <family val="1"/>
    </font>
    <font>
      <sz val="12"/>
      <color rgb="FFFF0000"/>
      <name val="Times New Roman"/>
      <family val="1"/>
    </font>
    <font>
      <sz val="10"/>
      <color theme="1"/>
      <name val="Times New Roman"/>
      <family val="1"/>
    </font>
    <font>
      <i/>
      <sz val="12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/>
      <bottom/>
    </border>
    <border>
      <left style="thin"/>
      <right/>
      <top/>
      <bottom style="thin"/>
    </border>
    <border>
      <left style="thin"/>
      <right style="thin"/>
      <top/>
      <bottom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/>
      <right style="thin">
        <color indexed="8"/>
      </right>
      <top/>
      <bottom/>
    </border>
    <border>
      <left/>
      <right style="thin">
        <color indexed="8"/>
      </right>
      <top/>
      <bottom style="thin"/>
    </border>
    <border>
      <left style="thin"/>
      <right style="thin"/>
      <top style="thin"/>
      <bottom/>
    </border>
    <border>
      <left/>
      <right/>
      <top/>
      <bottom style="thin">
        <color indexed="8"/>
      </bottom>
    </border>
    <border>
      <left/>
      <right style="thin"/>
      <top/>
      <bottom/>
    </border>
    <border>
      <left/>
      <right/>
      <top style="thin">
        <color indexed="8"/>
      </top>
      <bottom/>
    </border>
    <border>
      <left/>
      <right style="thin">
        <color indexed="8"/>
      </right>
      <top style="thin"/>
      <bottom/>
    </border>
    <border>
      <left style="double"/>
      <right/>
      <top/>
      <bottom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/>
      <bottom/>
    </border>
    <border>
      <left style="double"/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double"/>
      <right/>
      <top style="thin"/>
      <bottom style="thin"/>
    </border>
    <border>
      <left style="thin"/>
      <right/>
      <top/>
      <bottom style="thin">
        <color indexed="8"/>
      </bottom>
    </border>
    <border>
      <left/>
      <right style="thin">
        <color indexed="8"/>
      </right>
      <top/>
      <bottom style="thin">
        <color indexed="8"/>
      </bottom>
    </border>
    <border>
      <left style="thin">
        <color indexed="8"/>
      </left>
      <right/>
      <top/>
      <bottom/>
    </border>
    <border>
      <left style="thin">
        <color indexed="8"/>
      </left>
      <right/>
      <top/>
      <bottom style="thin">
        <color indexed="8"/>
      </bottom>
    </border>
  </borders>
  <cellStyleXfs count="6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5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19" borderId="0" applyNumberFormat="0" applyBorder="0" applyAlignment="0" applyProtection="0"/>
    <xf numFmtId="0" fontId="54" fillId="20" borderId="0" applyNumberFormat="0" applyBorder="0" applyAlignment="0" applyProtection="0"/>
    <xf numFmtId="0" fontId="55" fillId="21" borderId="1" applyNumberFormat="0" applyAlignment="0" applyProtection="0"/>
    <xf numFmtId="0" fontId="56" fillId="22" borderId="2" applyNumberFormat="0" applyAlignment="0" applyProtection="0"/>
    <xf numFmtId="0" fontId="57" fillId="0" borderId="3" applyNumberFormat="0" applyFill="0" applyAlignment="0" applyProtection="0"/>
    <xf numFmtId="0" fontId="53" fillId="23" borderId="0" applyNumberFormat="0" applyBorder="0" applyAlignment="0" applyProtection="0"/>
    <xf numFmtId="0" fontId="53" fillId="24" borderId="0" applyNumberFormat="0" applyBorder="0" applyAlignment="0" applyProtection="0"/>
    <xf numFmtId="0" fontId="53" fillId="25" borderId="0" applyNumberFormat="0" applyBorder="0" applyAlignment="0" applyProtection="0"/>
    <xf numFmtId="0" fontId="53" fillId="26" borderId="0" applyNumberFormat="0" applyBorder="0" applyAlignment="0" applyProtection="0"/>
    <xf numFmtId="0" fontId="53" fillId="27" borderId="0" applyNumberFormat="0" applyBorder="0" applyAlignment="0" applyProtection="0"/>
    <xf numFmtId="0" fontId="53" fillId="28" borderId="0" applyNumberFormat="0" applyBorder="0" applyAlignment="0" applyProtection="0"/>
    <xf numFmtId="0" fontId="58" fillId="29" borderId="1" applyNumberFormat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2" fillId="31" borderId="0" applyNumberFormat="0" applyBorder="0" applyAlignment="0" applyProtection="0"/>
    <xf numFmtId="0" fontId="6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63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64" fillId="21" borderId="5" applyNumberFormat="0" applyAlignment="0" applyProtection="0"/>
    <xf numFmtId="41" fontId="0" fillId="0" borderId="0" applyFon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8" fillId="0" borderId="6" applyNumberFormat="0" applyFill="0" applyAlignment="0" applyProtection="0"/>
    <xf numFmtId="0" fontId="69" fillId="0" borderId="7" applyNumberFormat="0" applyFill="0" applyAlignment="0" applyProtection="0"/>
    <xf numFmtId="0" fontId="70" fillId="0" borderId="8" applyNumberFormat="0" applyFill="0" applyAlignment="0" applyProtection="0"/>
    <xf numFmtId="0" fontId="70" fillId="0" borderId="0" applyNumberFormat="0" applyFill="0" applyBorder="0" applyAlignment="0" applyProtection="0"/>
    <xf numFmtId="0" fontId="71" fillId="0" borderId="9" applyNumberFormat="0" applyFill="0" applyAlignment="0" applyProtection="0"/>
    <xf numFmtId="43" fontId="0" fillId="0" borderId="0" applyFont="0" applyFill="0" applyBorder="0" applyAlignment="0" applyProtection="0"/>
    <xf numFmtId="166" fontId="3" fillId="0" borderId="0" applyFont="0" applyFill="0" applyBorder="0" applyAlignment="0" applyProtection="0"/>
  </cellStyleXfs>
  <cellXfs count="291">
    <xf numFmtId="0" fontId="0" fillId="0" borderId="0" xfId="0" applyFont="1" applyAlignment="1">
      <alignment/>
    </xf>
    <xf numFmtId="4" fontId="72" fillId="0" borderId="10" xfId="0" applyNumberFormat="1" applyFont="1" applyBorder="1" applyAlignment="1">
      <alignment/>
    </xf>
    <xf numFmtId="0" fontId="72" fillId="0" borderId="10" xfId="0" applyFont="1" applyBorder="1" applyAlignment="1">
      <alignment/>
    </xf>
    <xf numFmtId="0" fontId="73" fillId="0" borderId="10" xfId="0" applyFont="1" applyBorder="1" applyAlignment="1">
      <alignment/>
    </xf>
    <xf numFmtId="0" fontId="72" fillId="0" borderId="11" xfId="0" applyFont="1" applyBorder="1" applyAlignment="1">
      <alignment/>
    </xf>
    <xf numFmtId="167" fontId="5" fillId="33" borderId="12" xfId="68" applyNumberFormat="1" applyFont="1" applyFill="1" applyBorder="1" applyAlignment="1">
      <alignment horizontal="right"/>
    </xf>
    <xf numFmtId="0" fontId="3" fillId="33" borderId="0" xfId="51" applyFont="1" applyFill="1" applyBorder="1">
      <alignment/>
      <protection/>
    </xf>
    <xf numFmtId="0" fontId="13" fillId="33" borderId="11" xfId="51" applyFont="1" applyFill="1" applyBorder="1">
      <alignment/>
      <protection/>
    </xf>
    <xf numFmtId="0" fontId="13" fillId="33" borderId="13" xfId="51" applyFont="1" applyFill="1" applyBorder="1">
      <alignment/>
      <protection/>
    </xf>
    <xf numFmtId="0" fontId="12" fillId="33" borderId="13" xfId="51" applyFont="1" applyFill="1" applyBorder="1" applyAlignment="1">
      <alignment horizontal="left"/>
      <protection/>
    </xf>
    <xf numFmtId="165" fontId="13" fillId="33" borderId="14" xfId="51" applyNumberFormat="1" applyFont="1" applyFill="1" applyBorder="1">
      <alignment/>
      <protection/>
    </xf>
    <xf numFmtId="0" fontId="13" fillId="33" borderId="10" xfId="51" applyFont="1" applyFill="1" applyBorder="1">
      <alignment/>
      <protection/>
    </xf>
    <xf numFmtId="0" fontId="13" fillId="33" borderId="0" xfId="51" applyFont="1" applyFill="1" applyBorder="1">
      <alignment/>
      <protection/>
    </xf>
    <xf numFmtId="0" fontId="12" fillId="33" borderId="0" xfId="51" applyFont="1" applyFill="1" applyBorder="1">
      <alignment/>
      <protection/>
    </xf>
    <xf numFmtId="0" fontId="14" fillId="33" borderId="10" xfId="51" applyFont="1" applyFill="1" applyBorder="1">
      <alignment/>
      <protection/>
    </xf>
    <xf numFmtId="167" fontId="12" fillId="33" borderId="15" xfId="68" applyNumberFormat="1" applyFont="1" applyFill="1" applyBorder="1" applyAlignment="1">
      <alignment horizontal="center" vertical="center"/>
    </xf>
    <xf numFmtId="167" fontId="12" fillId="33" borderId="14" xfId="68" applyNumberFormat="1" applyFont="1" applyFill="1" applyBorder="1" applyAlignment="1">
      <alignment horizontal="center" vertical="center"/>
    </xf>
    <xf numFmtId="167" fontId="13" fillId="33" borderId="12" xfId="68" applyNumberFormat="1" applyFont="1" applyFill="1" applyBorder="1" applyAlignment="1">
      <alignment horizontal="right"/>
    </xf>
    <xf numFmtId="0" fontId="13" fillId="33" borderId="12" xfId="51" applyFont="1" applyFill="1" applyBorder="1">
      <alignment/>
      <protection/>
    </xf>
    <xf numFmtId="0" fontId="12" fillId="33" borderId="10" xfId="51" applyFont="1" applyFill="1" applyBorder="1" applyAlignment="1">
      <alignment horizontal="left"/>
      <protection/>
    </xf>
    <xf numFmtId="0" fontId="12" fillId="33" borderId="0" xfId="51" applyFont="1" applyFill="1" applyBorder="1" applyAlignment="1">
      <alignment horizontal="left"/>
      <protection/>
    </xf>
    <xf numFmtId="165" fontId="12" fillId="33" borderId="0" xfId="51" applyNumberFormat="1" applyFont="1" applyFill="1" applyBorder="1">
      <alignment/>
      <protection/>
    </xf>
    <xf numFmtId="0" fontId="13" fillId="33" borderId="10" xfId="51" applyFont="1" applyFill="1" applyBorder="1" applyAlignment="1">
      <alignment horizontal="left"/>
      <protection/>
    </xf>
    <xf numFmtId="0" fontId="13" fillId="33" borderId="0" xfId="51" applyFont="1" applyFill="1" applyBorder="1" applyAlignment="1">
      <alignment horizontal="left"/>
      <protection/>
    </xf>
    <xf numFmtId="165" fontId="13" fillId="33" borderId="0" xfId="51" applyNumberFormat="1" applyFont="1" applyFill="1" applyBorder="1">
      <alignment/>
      <protection/>
    </xf>
    <xf numFmtId="165" fontId="13" fillId="33" borderId="0" xfId="51" applyNumberFormat="1" applyFont="1" applyFill="1" applyBorder="1" applyProtection="1">
      <alignment/>
      <protection locked="0"/>
    </xf>
    <xf numFmtId="0" fontId="12" fillId="33" borderId="10" xfId="51" applyFont="1" applyFill="1" applyBorder="1">
      <alignment/>
      <protection/>
    </xf>
    <xf numFmtId="165" fontId="13" fillId="33" borderId="0" xfId="51" applyNumberFormat="1" applyFont="1" applyFill="1" applyBorder="1" applyAlignment="1" applyProtection="1">
      <alignment horizontal="right"/>
      <protection locked="0"/>
    </xf>
    <xf numFmtId="165" fontId="12" fillId="33" borderId="0" xfId="51" applyNumberFormat="1" applyFont="1" applyFill="1" applyBorder="1" applyAlignment="1" applyProtection="1">
      <alignment horizontal="right"/>
      <protection locked="0"/>
    </xf>
    <xf numFmtId="0" fontId="12" fillId="33" borderId="11" xfId="51" applyFont="1" applyFill="1" applyBorder="1" applyAlignment="1">
      <alignment vertical="top"/>
      <protection/>
    </xf>
    <xf numFmtId="0" fontId="13" fillId="33" borderId="13" xfId="51" applyFont="1" applyFill="1" applyBorder="1" applyAlignment="1">
      <alignment vertical="top"/>
      <protection/>
    </xf>
    <xf numFmtId="165" fontId="13" fillId="33" borderId="13" xfId="51" applyNumberFormat="1" applyFont="1" applyFill="1" applyBorder="1" applyAlignment="1" applyProtection="1">
      <alignment vertical="top"/>
      <protection locked="0"/>
    </xf>
    <xf numFmtId="43" fontId="13" fillId="33" borderId="0" xfId="51" applyNumberFormat="1" applyFont="1" applyFill="1" applyBorder="1">
      <alignment/>
      <protection/>
    </xf>
    <xf numFmtId="167" fontId="13" fillId="33" borderId="0" xfId="51" applyNumberFormat="1" applyFont="1" applyFill="1" applyBorder="1">
      <alignment/>
      <protection/>
    </xf>
    <xf numFmtId="165" fontId="12" fillId="33" borderId="0" xfId="51" applyNumberFormat="1" applyFont="1" applyFill="1" applyBorder="1" applyAlignment="1">
      <alignment horizontal="left"/>
      <protection/>
    </xf>
    <xf numFmtId="0" fontId="12" fillId="33" borderId="0" xfId="52" applyFont="1" applyFill="1" applyBorder="1">
      <alignment/>
      <protection/>
    </xf>
    <xf numFmtId="0" fontId="13" fillId="33" borderId="0" xfId="51" applyFont="1" applyFill="1" applyBorder="1" applyAlignment="1">
      <alignment/>
      <protection/>
    </xf>
    <xf numFmtId="0" fontId="12" fillId="33" borderId="0" xfId="52" applyFont="1" applyFill="1" applyBorder="1" applyAlignment="1">
      <alignment horizontal="left"/>
      <protection/>
    </xf>
    <xf numFmtId="0" fontId="4" fillId="33" borderId="0" xfId="51" applyFont="1" applyFill="1" applyBorder="1" applyAlignment="1">
      <alignment horizontal="left"/>
      <protection/>
    </xf>
    <xf numFmtId="165" fontId="4" fillId="33" borderId="0" xfId="51" applyNumberFormat="1" applyFont="1" applyFill="1" applyBorder="1">
      <alignment/>
      <protection/>
    </xf>
    <xf numFmtId="165" fontId="5" fillId="33" borderId="0" xfId="51" applyNumberFormat="1" applyFont="1" applyFill="1" applyBorder="1">
      <alignment/>
      <protection/>
    </xf>
    <xf numFmtId="4" fontId="3" fillId="33" borderId="0" xfId="51" applyNumberFormat="1" applyFont="1" applyFill="1" applyBorder="1">
      <alignment/>
      <protection/>
    </xf>
    <xf numFmtId="0" fontId="15" fillId="33" borderId="0" xfId="51" applyFont="1" applyFill="1" applyBorder="1">
      <alignment/>
      <protection/>
    </xf>
    <xf numFmtId="165" fontId="15" fillId="33" borderId="0" xfId="51" applyNumberFormat="1" applyFont="1" applyFill="1" applyBorder="1">
      <alignment/>
      <protection/>
    </xf>
    <xf numFmtId="0" fontId="11" fillId="33" borderId="0" xfId="51" applyFont="1" applyFill="1" applyBorder="1">
      <alignment/>
      <protection/>
    </xf>
    <xf numFmtId="0" fontId="11" fillId="33" borderId="0" xfId="51" applyFont="1" applyFill="1" applyBorder="1" applyAlignment="1">
      <alignment horizontal="left"/>
      <protection/>
    </xf>
    <xf numFmtId="165" fontId="11" fillId="33" borderId="0" xfId="51" applyNumberFormat="1" applyFont="1" applyFill="1" applyBorder="1">
      <alignment/>
      <protection/>
    </xf>
    <xf numFmtId="0" fontId="6" fillId="33" borderId="0" xfId="51" applyFont="1" applyFill="1" applyBorder="1">
      <alignment/>
      <protection/>
    </xf>
    <xf numFmtId="0" fontId="3" fillId="33" borderId="0" xfId="51" applyFont="1" applyFill="1">
      <alignment/>
      <protection/>
    </xf>
    <xf numFmtId="40" fontId="12" fillId="33" borderId="15" xfId="68" applyNumberFormat="1" applyFont="1" applyFill="1" applyBorder="1" applyAlignment="1">
      <alignment horizontal="right" vertical="top"/>
    </xf>
    <xf numFmtId="167" fontId="12" fillId="33" borderId="12" xfId="67" applyNumberFormat="1" applyFont="1" applyFill="1" applyBorder="1" applyAlignment="1">
      <alignment horizontal="right"/>
    </xf>
    <xf numFmtId="167" fontId="13" fillId="33" borderId="12" xfId="67" applyNumberFormat="1" applyFont="1" applyFill="1" applyBorder="1" applyAlignment="1">
      <alignment horizontal="right"/>
    </xf>
    <xf numFmtId="0" fontId="3" fillId="33" borderId="16" xfId="51" applyFont="1" applyFill="1" applyBorder="1">
      <alignment/>
      <protection/>
    </xf>
    <xf numFmtId="0" fontId="3" fillId="33" borderId="17" xfId="51" applyFont="1" applyFill="1" applyBorder="1">
      <alignment/>
      <protection/>
    </xf>
    <xf numFmtId="165" fontId="3" fillId="33" borderId="17" xfId="51" applyNumberFormat="1" applyFont="1" applyFill="1" applyBorder="1">
      <alignment/>
      <protection/>
    </xf>
    <xf numFmtId="0" fontId="3" fillId="33" borderId="18" xfId="51" applyFont="1" applyFill="1" applyBorder="1">
      <alignment/>
      <protection/>
    </xf>
    <xf numFmtId="0" fontId="4" fillId="33" borderId="11" xfId="51" applyFont="1" applyFill="1" applyBorder="1" applyAlignment="1">
      <alignment horizontal="left"/>
      <protection/>
    </xf>
    <xf numFmtId="0" fontId="5" fillId="33" borderId="13" xfId="51" applyFont="1" applyFill="1" applyBorder="1">
      <alignment/>
      <protection/>
    </xf>
    <xf numFmtId="165" fontId="5" fillId="33" borderId="13" xfId="51" applyNumberFormat="1" applyFont="1" applyFill="1" applyBorder="1">
      <alignment/>
      <protection/>
    </xf>
    <xf numFmtId="0" fontId="16" fillId="33" borderId="14" xfId="51" applyFont="1" applyFill="1" applyBorder="1">
      <alignment/>
      <protection/>
    </xf>
    <xf numFmtId="0" fontId="16" fillId="33" borderId="0" xfId="51" applyFont="1" applyFill="1" applyBorder="1">
      <alignment/>
      <protection/>
    </xf>
    <xf numFmtId="0" fontId="5" fillId="33" borderId="10" xfId="51" applyFont="1" applyFill="1" applyBorder="1">
      <alignment/>
      <protection/>
    </xf>
    <xf numFmtId="0" fontId="5" fillId="33" borderId="0" xfId="51" applyFont="1" applyFill="1" applyBorder="1">
      <alignment/>
      <protection/>
    </xf>
    <xf numFmtId="0" fontId="5" fillId="33" borderId="19" xfId="51" applyFont="1" applyFill="1" applyBorder="1">
      <alignment/>
      <protection/>
    </xf>
    <xf numFmtId="169" fontId="6" fillId="33" borderId="0" xfId="51" applyNumberFormat="1" applyFont="1" applyFill="1" applyBorder="1">
      <alignment/>
      <protection/>
    </xf>
    <xf numFmtId="0" fontId="5" fillId="33" borderId="11" xfId="51" applyFont="1" applyFill="1" applyBorder="1">
      <alignment/>
      <protection/>
    </xf>
    <xf numFmtId="0" fontId="5" fillId="33" borderId="20" xfId="51" applyFont="1" applyFill="1" applyBorder="1">
      <alignment/>
      <protection/>
    </xf>
    <xf numFmtId="165" fontId="5" fillId="33" borderId="15" xfId="51" applyNumberFormat="1" applyFont="1" applyFill="1" applyBorder="1">
      <alignment/>
      <protection/>
    </xf>
    <xf numFmtId="0" fontId="5" fillId="33" borderId="15" xfId="51" applyFont="1" applyFill="1" applyBorder="1">
      <alignment/>
      <protection/>
    </xf>
    <xf numFmtId="0" fontId="5" fillId="33" borderId="0" xfId="51" applyFont="1" applyFill="1" applyBorder="1" applyAlignment="1">
      <alignment horizontal="left"/>
      <protection/>
    </xf>
    <xf numFmtId="39" fontId="5" fillId="33" borderId="0" xfId="51" applyNumberFormat="1" applyFont="1" applyFill="1" applyBorder="1">
      <alignment/>
      <protection/>
    </xf>
    <xf numFmtId="4" fontId="5" fillId="33" borderId="0" xfId="51" applyNumberFormat="1" applyFont="1" applyFill="1" applyBorder="1">
      <alignment/>
      <protection/>
    </xf>
    <xf numFmtId="0" fontId="4" fillId="33" borderId="0" xfId="51" applyFont="1" applyFill="1" applyBorder="1">
      <alignment/>
      <protection/>
    </xf>
    <xf numFmtId="165" fontId="4" fillId="33" borderId="0" xfId="51" applyNumberFormat="1" applyFont="1" applyFill="1" applyBorder="1" applyAlignment="1">
      <alignment horizontal="left"/>
      <protection/>
    </xf>
    <xf numFmtId="0" fontId="17" fillId="33" borderId="0" xfId="51" applyFont="1" applyFill="1" applyBorder="1">
      <alignment/>
      <protection/>
    </xf>
    <xf numFmtId="0" fontId="18" fillId="33" borderId="0" xfId="51" applyFont="1" applyFill="1" applyBorder="1">
      <alignment/>
      <protection/>
    </xf>
    <xf numFmtId="0" fontId="10" fillId="33" borderId="0" xfId="51" applyFont="1" applyFill="1" applyBorder="1">
      <alignment/>
      <protection/>
    </xf>
    <xf numFmtId="165" fontId="4" fillId="33" borderId="0" xfId="51" applyNumberFormat="1" applyFont="1" applyFill="1" applyBorder="1" applyAlignment="1">
      <alignment horizontal="justify" vertical="justify" wrapText="1"/>
      <protection/>
    </xf>
    <xf numFmtId="165" fontId="3" fillId="33" borderId="0" xfId="51" applyNumberFormat="1" applyFont="1" applyFill="1" applyBorder="1">
      <alignment/>
      <protection/>
    </xf>
    <xf numFmtId="0" fontId="73" fillId="0" borderId="12" xfId="0" applyFont="1" applyBorder="1" applyAlignment="1">
      <alignment horizontal="center"/>
    </xf>
    <xf numFmtId="0" fontId="73" fillId="0" borderId="15" xfId="0" applyFont="1" applyBorder="1" applyAlignment="1">
      <alignment/>
    </xf>
    <xf numFmtId="164" fontId="72" fillId="0" borderId="12" xfId="0" applyNumberFormat="1" applyFont="1" applyBorder="1" applyAlignment="1">
      <alignment/>
    </xf>
    <xf numFmtId="164" fontId="72" fillId="0" borderId="15" xfId="0" applyNumberFormat="1" applyFont="1" applyBorder="1" applyAlignment="1">
      <alignment/>
    </xf>
    <xf numFmtId="49" fontId="12" fillId="33" borderId="21" xfId="68" applyNumberFormat="1" applyFont="1" applyFill="1" applyBorder="1" applyAlignment="1">
      <alignment horizontal="center" vertical="center"/>
    </xf>
    <xf numFmtId="164" fontId="73" fillId="0" borderId="10" xfId="0" applyNumberFormat="1" applyFont="1" applyBorder="1" applyAlignment="1">
      <alignment/>
    </xf>
    <xf numFmtId="0" fontId="74" fillId="0" borderId="0" xfId="0" applyFont="1" applyAlignment="1">
      <alignment/>
    </xf>
    <xf numFmtId="4" fontId="16" fillId="33" borderId="0" xfId="51" applyNumberFormat="1" applyFont="1" applyFill="1" applyBorder="1">
      <alignment/>
      <protection/>
    </xf>
    <xf numFmtId="43" fontId="16" fillId="33" borderId="0" xfId="67" applyFont="1" applyFill="1" applyBorder="1" applyAlignment="1">
      <alignment/>
    </xf>
    <xf numFmtId="0" fontId="73" fillId="0" borderId="10" xfId="53" applyFont="1" applyBorder="1">
      <alignment/>
      <protection/>
    </xf>
    <xf numFmtId="0" fontId="75" fillId="33" borderId="0" xfId="51" applyFont="1" applyFill="1" applyBorder="1">
      <alignment/>
      <protection/>
    </xf>
    <xf numFmtId="165" fontId="75" fillId="33" borderId="0" xfId="51" applyNumberFormat="1" applyFont="1" applyFill="1" applyBorder="1" applyAlignment="1" applyProtection="1">
      <alignment horizontal="right"/>
      <protection locked="0"/>
    </xf>
    <xf numFmtId="167" fontId="76" fillId="33" borderId="12" xfId="68" applyNumberFormat="1" applyFont="1" applyFill="1" applyBorder="1" applyAlignment="1">
      <alignment horizontal="right"/>
    </xf>
    <xf numFmtId="167" fontId="77" fillId="33" borderId="12" xfId="68" applyNumberFormat="1" applyFont="1" applyFill="1" applyBorder="1" applyAlignment="1">
      <alignment horizontal="right"/>
    </xf>
    <xf numFmtId="0" fontId="72" fillId="0" borderId="0" xfId="0" applyFont="1" applyAlignment="1">
      <alignment/>
    </xf>
    <xf numFmtId="0" fontId="72" fillId="0" borderId="16" xfId="0" applyFont="1" applyBorder="1" applyAlignment="1">
      <alignment/>
    </xf>
    <xf numFmtId="0" fontId="73" fillId="0" borderId="21" xfId="0" applyFont="1" applyBorder="1" applyAlignment="1">
      <alignment horizontal="center"/>
    </xf>
    <xf numFmtId="165" fontId="12" fillId="33" borderId="0" xfId="51" applyNumberFormat="1" applyFont="1" applyFill="1" applyBorder="1" applyProtection="1">
      <alignment/>
      <protection locked="0"/>
    </xf>
    <xf numFmtId="0" fontId="20" fillId="33" borderId="0" xfId="51" applyFont="1" applyFill="1" applyBorder="1">
      <alignment/>
      <protection/>
    </xf>
    <xf numFmtId="175" fontId="0" fillId="0" borderId="0" xfId="0" applyNumberFormat="1" applyAlignment="1">
      <alignment/>
    </xf>
    <xf numFmtId="17" fontId="73" fillId="0" borderId="12" xfId="0" applyNumberFormat="1" applyFont="1" applyBorder="1" applyAlignment="1">
      <alignment horizontal="center"/>
    </xf>
    <xf numFmtId="0" fontId="78" fillId="0" borderId="0" xfId="0" applyFont="1" applyAlignment="1">
      <alignment horizontal="justify" vertical="center" wrapText="1"/>
    </xf>
    <xf numFmtId="4" fontId="78" fillId="0" borderId="0" xfId="0" applyNumberFormat="1" applyFont="1" applyAlignment="1">
      <alignment horizontal="right" vertical="center" wrapText="1"/>
    </xf>
    <xf numFmtId="4" fontId="79" fillId="0" borderId="0" xfId="0" applyNumberFormat="1" applyFont="1" applyAlignment="1">
      <alignment vertical="center" wrapText="1"/>
    </xf>
    <xf numFmtId="43" fontId="78" fillId="0" borderId="0" xfId="67" applyFont="1" applyAlignment="1">
      <alignment horizontal="right" vertical="center" wrapText="1"/>
    </xf>
    <xf numFmtId="43" fontId="3" fillId="33" borderId="0" xfId="67" applyFont="1" applyFill="1" applyBorder="1" applyAlignment="1">
      <alignment/>
    </xf>
    <xf numFmtId="43" fontId="20" fillId="33" borderId="0" xfId="51" applyNumberFormat="1" applyFont="1" applyFill="1" applyBorder="1">
      <alignment/>
      <protection/>
    </xf>
    <xf numFmtId="4" fontId="78" fillId="0" borderId="0" xfId="0" applyNumberFormat="1" applyFont="1" applyAlignment="1">
      <alignment/>
    </xf>
    <xf numFmtId="4" fontId="20" fillId="33" borderId="0" xfId="51" applyNumberFormat="1" applyFont="1" applyFill="1" applyBorder="1">
      <alignment/>
      <protection/>
    </xf>
    <xf numFmtId="43" fontId="0" fillId="0" borderId="0" xfId="67" applyFont="1" applyAlignment="1">
      <alignment/>
    </xf>
    <xf numFmtId="0" fontId="24" fillId="0" borderId="0" xfId="0" applyFont="1" applyAlignment="1">
      <alignment/>
    </xf>
    <xf numFmtId="167" fontId="5" fillId="33" borderId="10" xfId="68" applyNumberFormat="1" applyFont="1" applyFill="1" applyBorder="1" applyAlignment="1">
      <alignment horizontal="right"/>
    </xf>
    <xf numFmtId="167" fontId="4" fillId="33" borderId="10" xfId="68" applyNumberFormat="1" applyFont="1" applyFill="1" applyBorder="1" applyAlignment="1">
      <alignment horizontal="right"/>
    </xf>
    <xf numFmtId="43" fontId="16" fillId="33" borderId="0" xfId="51" applyNumberFormat="1" applyFont="1" applyFill="1" applyBorder="1">
      <alignment/>
      <protection/>
    </xf>
    <xf numFmtId="0" fontId="5" fillId="34" borderId="0" xfId="52" applyFont="1" applyFill="1" applyBorder="1">
      <alignment/>
      <protection/>
    </xf>
    <xf numFmtId="165" fontId="5" fillId="34" borderId="0" xfId="52" applyNumberFormat="1" applyFont="1" applyFill="1" applyBorder="1">
      <alignment/>
      <protection/>
    </xf>
    <xf numFmtId="0" fontId="4" fillId="34" borderId="0" xfId="52" applyFont="1" applyFill="1" applyBorder="1">
      <alignment/>
      <protection/>
    </xf>
    <xf numFmtId="0" fontId="4" fillId="34" borderId="0" xfId="52" applyFont="1" applyFill="1" applyBorder="1" applyAlignment="1">
      <alignment horizontal="left"/>
      <protection/>
    </xf>
    <xf numFmtId="165" fontId="4" fillId="34" borderId="0" xfId="52" applyNumberFormat="1" applyFont="1" applyFill="1" applyBorder="1">
      <alignment/>
      <protection/>
    </xf>
    <xf numFmtId="165" fontId="4" fillId="34" borderId="0" xfId="52" applyNumberFormat="1" applyFont="1" applyFill="1" applyBorder="1" applyAlignment="1">
      <alignment horizontal="left"/>
      <protection/>
    </xf>
    <xf numFmtId="165" fontId="10" fillId="34" borderId="0" xfId="52" applyNumberFormat="1" applyFont="1" applyFill="1" applyBorder="1">
      <alignment/>
      <protection/>
    </xf>
    <xf numFmtId="0" fontId="10" fillId="34" borderId="0" xfId="52" applyFont="1" applyFill="1" applyBorder="1">
      <alignment/>
      <protection/>
    </xf>
    <xf numFmtId="0" fontId="5" fillId="34" borderId="0" xfId="52" applyFont="1" applyFill="1" applyBorder="1" applyAlignment="1">
      <alignment horizontal="center"/>
      <protection/>
    </xf>
    <xf numFmtId="0" fontId="3" fillId="0" borderId="0" xfId="52" applyFont="1" applyFill="1" applyBorder="1">
      <alignment/>
      <protection/>
    </xf>
    <xf numFmtId="165" fontId="3" fillId="0" borderId="0" xfId="52" applyNumberFormat="1" applyFont="1" applyFill="1" applyBorder="1">
      <alignment/>
      <protection/>
    </xf>
    <xf numFmtId="0" fontId="6" fillId="0" borderId="0" xfId="52" applyFont="1" applyFill="1" applyBorder="1">
      <alignment/>
      <protection/>
    </xf>
    <xf numFmtId="0" fontId="5" fillId="0" borderId="10" xfId="52" applyFont="1" applyFill="1" applyBorder="1">
      <alignment/>
      <protection/>
    </xf>
    <xf numFmtId="0" fontId="5" fillId="0" borderId="0" xfId="52" applyFont="1" applyFill="1" applyBorder="1">
      <alignment/>
      <protection/>
    </xf>
    <xf numFmtId="165" fontId="5" fillId="0" borderId="0" xfId="52" applyNumberFormat="1" applyFont="1" applyFill="1" applyBorder="1">
      <alignment/>
      <protection/>
    </xf>
    <xf numFmtId="0" fontId="5" fillId="0" borderId="22" xfId="52" applyFont="1" applyFill="1" applyBorder="1">
      <alignment/>
      <protection/>
    </xf>
    <xf numFmtId="165" fontId="5" fillId="0" borderId="23" xfId="52" applyNumberFormat="1" applyFont="1" applyFill="1" applyBorder="1">
      <alignment/>
      <protection/>
    </xf>
    <xf numFmtId="0" fontId="5" fillId="0" borderId="24" xfId="52" applyFont="1" applyFill="1" applyBorder="1">
      <alignment/>
      <protection/>
    </xf>
    <xf numFmtId="0" fontId="5" fillId="0" borderId="16" xfId="52" applyFont="1" applyFill="1" applyBorder="1">
      <alignment/>
      <protection/>
    </xf>
    <xf numFmtId="0" fontId="5" fillId="0" borderId="17" xfId="52" applyFont="1" applyFill="1" applyBorder="1">
      <alignment/>
      <protection/>
    </xf>
    <xf numFmtId="0" fontId="5" fillId="0" borderId="25" xfId="52" applyFont="1" applyFill="1" applyBorder="1">
      <alignment/>
      <protection/>
    </xf>
    <xf numFmtId="49" fontId="73" fillId="0" borderId="12" xfId="0" applyNumberFormat="1" applyFont="1" applyFill="1" applyBorder="1" applyAlignment="1">
      <alignment horizontal="center"/>
    </xf>
    <xf numFmtId="0" fontId="5" fillId="0" borderId="26" xfId="52" applyFont="1" applyFill="1" applyBorder="1">
      <alignment/>
      <protection/>
    </xf>
    <xf numFmtId="0" fontId="5" fillId="0" borderId="19" xfId="52" applyFont="1" applyFill="1" applyBorder="1">
      <alignment/>
      <protection/>
    </xf>
    <xf numFmtId="165" fontId="4" fillId="0" borderId="27" xfId="52" applyNumberFormat="1" applyFont="1" applyFill="1" applyBorder="1" applyAlignment="1">
      <alignment horizontal="center"/>
      <protection/>
    </xf>
    <xf numFmtId="165" fontId="4" fillId="0" borderId="11" xfId="52" applyNumberFormat="1" applyFont="1" applyFill="1" applyBorder="1" applyAlignment="1">
      <alignment horizontal="center"/>
      <protection/>
    </xf>
    <xf numFmtId="165" fontId="4" fillId="0" borderId="15" xfId="52" applyNumberFormat="1" applyFont="1" applyFill="1" applyBorder="1" applyAlignment="1">
      <alignment horizontal="center"/>
      <protection/>
    </xf>
    <xf numFmtId="0" fontId="4" fillId="0" borderId="10" xfId="52" applyFont="1" applyFill="1" applyBorder="1" applyAlignment="1">
      <alignment horizontal="left"/>
      <protection/>
    </xf>
    <xf numFmtId="165" fontId="4" fillId="0" borderId="28" xfId="52" applyNumberFormat="1" applyFont="1" applyFill="1" applyBorder="1">
      <alignment/>
      <protection/>
    </xf>
    <xf numFmtId="0" fontId="4" fillId="0" borderId="26" xfId="52" applyFont="1" applyFill="1" applyBorder="1">
      <alignment/>
      <protection/>
    </xf>
    <xf numFmtId="4" fontId="5" fillId="0" borderId="21" xfId="52" applyNumberFormat="1" applyFont="1" applyFill="1" applyBorder="1">
      <alignment/>
      <protection/>
    </xf>
    <xf numFmtId="165" fontId="4" fillId="0" borderId="12" xfId="52" applyNumberFormat="1" applyFont="1" applyFill="1" applyBorder="1">
      <alignment/>
      <protection/>
    </xf>
    <xf numFmtId="4" fontId="4" fillId="0" borderId="12" xfId="68" applyNumberFormat="1" applyFont="1" applyFill="1" applyBorder="1" applyAlignment="1">
      <alignment horizontal="right"/>
    </xf>
    <xf numFmtId="0" fontId="4" fillId="0" borderId="26" xfId="52" applyFont="1" applyFill="1" applyBorder="1" applyAlignment="1">
      <alignment horizontal="left"/>
      <protection/>
    </xf>
    <xf numFmtId="4" fontId="5" fillId="0" borderId="19" xfId="52" applyNumberFormat="1" applyFont="1" applyFill="1" applyBorder="1">
      <alignment/>
      <protection/>
    </xf>
    <xf numFmtId="4" fontId="5" fillId="0" borderId="12" xfId="52" applyNumberFormat="1" applyFont="1" applyFill="1" applyBorder="1">
      <alignment/>
      <protection/>
    </xf>
    <xf numFmtId="0" fontId="5" fillId="0" borderId="10" xfId="52" applyFont="1" applyFill="1" applyBorder="1" applyAlignment="1">
      <alignment horizontal="left"/>
      <protection/>
    </xf>
    <xf numFmtId="4" fontId="5" fillId="0" borderId="12" xfId="68" applyNumberFormat="1" applyFont="1" applyFill="1" applyBorder="1" applyAlignment="1">
      <alignment horizontal="right"/>
    </xf>
    <xf numFmtId="0" fontId="5" fillId="0" borderId="26" xfId="52" applyFont="1" applyFill="1" applyBorder="1" applyAlignment="1">
      <alignment horizontal="left"/>
      <protection/>
    </xf>
    <xf numFmtId="167" fontId="76" fillId="0" borderId="12" xfId="68" applyNumberFormat="1" applyFont="1" applyFill="1" applyBorder="1" applyAlignment="1">
      <alignment horizontal="right"/>
    </xf>
    <xf numFmtId="4" fontId="5" fillId="0" borderId="12" xfId="68" applyNumberFormat="1" applyFont="1" applyFill="1" applyBorder="1" applyAlignment="1">
      <alignment/>
    </xf>
    <xf numFmtId="167" fontId="5" fillId="0" borderId="12" xfId="68" applyNumberFormat="1" applyFont="1" applyFill="1" applyBorder="1" applyAlignment="1">
      <alignment horizontal="right"/>
    </xf>
    <xf numFmtId="167" fontId="77" fillId="0" borderId="12" xfId="68" applyNumberFormat="1" applyFont="1" applyFill="1" applyBorder="1" applyAlignment="1">
      <alignment horizontal="right"/>
    </xf>
    <xf numFmtId="0" fontId="4" fillId="0" borderId="11" xfId="52" applyFont="1" applyFill="1" applyBorder="1" applyAlignment="1">
      <alignment vertical="top"/>
      <protection/>
    </xf>
    <xf numFmtId="0" fontId="5" fillId="0" borderId="13" xfId="52" applyFont="1" applyFill="1" applyBorder="1" applyAlignment="1">
      <alignment vertical="top"/>
      <protection/>
    </xf>
    <xf numFmtId="0" fontId="5" fillId="0" borderId="20" xfId="52" applyFont="1" applyFill="1" applyBorder="1" applyAlignment="1">
      <alignment vertical="top"/>
      <protection/>
    </xf>
    <xf numFmtId="4" fontId="4" fillId="0" borderId="15" xfId="68" applyNumberFormat="1" applyFont="1" applyFill="1" applyBorder="1" applyAlignment="1">
      <alignment horizontal="right" vertical="top"/>
    </xf>
    <xf numFmtId="0" fontId="4" fillId="0" borderId="29" xfId="52" applyFont="1" applyFill="1" applyBorder="1" applyAlignment="1">
      <alignment horizontal="left" vertical="top"/>
      <protection/>
    </xf>
    <xf numFmtId="0" fontId="4" fillId="0" borderId="0" xfId="52" applyFont="1" applyFill="1" applyBorder="1">
      <alignment/>
      <protection/>
    </xf>
    <xf numFmtId="168" fontId="4" fillId="0" borderId="0" xfId="52" applyNumberFormat="1" applyFont="1" applyFill="1" applyBorder="1">
      <alignment/>
      <protection/>
    </xf>
    <xf numFmtId="0" fontId="4" fillId="0" borderId="0" xfId="52" applyFont="1" applyFill="1" applyBorder="1" applyAlignment="1">
      <alignment horizontal="left"/>
      <protection/>
    </xf>
    <xf numFmtId="43" fontId="5" fillId="0" borderId="0" xfId="52" applyNumberFormat="1" applyFont="1" applyFill="1" applyBorder="1">
      <alignment/>
      <protection/>
    </xf>
    <xf numFmtId="165" fontId="4" fillId="0" borderId="0" xfId="52" applyNumberFormat="1" applyFont="1" applyFill="1" applyBorder="1">
      <alignment/>
      <protection/>
    </xf>
    <xf numFmtId="4" fontId="4" fillId="0" borderId="0" xfId="52" applyNumberFormat="1" applyFont="1" applyFill="1" applyBorder="1">
      <alignment/>
      <protection/>
    </xf>
    <xf numFmtId="165" fontId="4" fillId="0" borderId="0" xfId="52" applyNumberFormat="1" applyFont="1" applyFill="1" applyBorder="1" applyAlignment="1">
      <alignment horizontal="left"/>
      <protection/>
    </xf>
    <xf numFmtId="165" fontId="9" fillId="0" borderId="0" xfId="52" applyNumberFormat="1" applyFont="1" applyFill="1" applyBorder="1" applyAlignment="1">
      <alignment horizontal="left"/>
      <protection/>
    </xf>
    <xf numFmtId="165" fontId="9" fillId="0" borderId="0" xfId="52" applyNumberFormat="1" applyFont="1" applyFill="1" applyBorder="1" applyAlignment="1">
      <alignment horizontal="center"/>
      <protection/>
    </xf>
    <xf numFmtId="165" fontId="10" fillId="0" borderId="0" xfId="52" applyNumberFormat="1" applyFont="1" applyFill="1" applyBorder="1">
      <alignment/>
      <protection/>
    </xf>
    <xf numFmtId="0" fontId="10" fillId="0" borderId="0" xfId="52" applyFont="1" applyFill="1" applyBorder="1">
      <alignment/>
      <protection/>
    </xf>
    <xf numFmtId="0" fontId="5" fillId="0" borderId="0" xfId="52" applyFont="1" applyFill="1" applyBorder="1" applyAlignment="1">
      <alignment/>
      <protection/>
    </xf>
    <xf numFmtId="0" fontId="4" fillId="0" borderId="0" xfId="52" applyFont="1" applyFill="1" applyAlignment="1">
      <alignment vertical="center"/>
      <protection/>
    </xf>
    <xf numFmtId="0" fontId="5" fillId="0" borderId="0" xfId="52" applyFont="1" applyFill="1" applyBorder="1" applyAlignment="1">
      <alignment horizontal="center"/>
      <protection/>
    </xf>
    <xf numFmtId="165" fontId="5" fillId="0" borderId="0" xfId="52" applyNumberFormat="1" applyFont="1" applyFill="1" applyBorder="1" applyAlignment="1">
      <alignment horizontal="left"/>
      <protection/>
    </xf>
    <xf numFmtId="0" fontId="5" fillId="0" borderId="0" xfId="52" applyFont="1" applyFill="1" applyBorder="1" applyAlignment="1">
      <alignment horizontal="left"/>
      <protection/>
    </xf>
    <xf numFmtId="165" fontId="5" fillId="0" borderId="0" xfId="52" applyNumberFormat="1" applyFont="1" applyFill="1" applyBorder="1" applyAlignment="1">
      <alignment/>
      <protection/>
    </xf>
    <xf numFmtId="0" fontId="6" fillId="0" borderId="0" xfId="52" applyFont="1" applyFill="1" applyBorder="1" applyAlignment="1">
      <alignment horizontal="left"/>
      <protection/>
    </xf>
    <xf numFmtId="168" fontId="11" fillId="0" borderId="0" xfId="52" applyNumberFormat="1" applyFont="1" applyFill="1" applyBorder="1">
      <alignment/>
      <protection/>
    </xf>
    <xf numFmtId="0" fontId="72" fillId="0" borderId="0" xfId="0" applyFont="1" applyFill="1" applyAlignment="1">
      <alignment/>
    </xf>
    <xf numFmtId="0" fontId="72" fillId="0" borderId="16" xfId="0" applyFont="1" applyFill="1" applyBorder="1" applyAlignment="1">
      <alignment/>
    </xf>
    <xf numFmtId="0" fontId="73" fillId="0" borderId="21" xfId="0" applyFont="1" applyFill="1" applyBorder="1" applyAlignment="1">
      <alignment horizontal="center"/>
    </xf>
    <xf numFmtId="4" fontId="72" fillId="0" borderId="10" xfId="0" applyNumberFormat="1" applyFont="1" applyFill="1" applyBorder="1" applyAlignment="1">
      <alignment/>
    </xf>
    <xf numFmtId="0" fontId="73" fillId="0" borderId="12" xfId="0" applyFont="1" applyFill="1" applyBorder="1" applyAlignment="1">
      <alignment horizontal="center"/>
    </xf>
    <xf numFmtId="17" fontId="73" fillId="0" borderId="12" xfId="0" applyNumberFormat="1" applyFont="1" applyFill="1" applyBorder="1" applyAlignment="1">
      <alignment horizontal="center"/>
    </xf>
    <xf numFmtId="0" fontId="72" fillId="0" borderId="10" xfId="0" applyFont="1" applyFill="1" applyBorder="1" applyAlignment="1">
      <alignment/>
    </xf>
    <xf numFmtId="0" fontId="73" fillId="0" borderId="15" xfId="0" applyFont="1" applyFill="1" applyBorder="1" applyAlignment="1">
      <alignment/>
    </xf>
    <xf numFmtId="0" fontId="72" fillId="0" borderId="10" xfId="53" applyFont="1" applyFill="1" applyBorder="1">
      <alignment/>
      <protection/>
    </xf>
    <xf numFmtId="164" fontId="72" fillId="0" borderId="21" xfId="0" applyNumberFormat="1" applyFont="1" applyFill="1" applyBorder="1" applyAlignment="1">
      <alignment/>
    </xf>
    <xf numFmtId="0" fontId="72" fillId="0" borderId="12" xfId="0" applyFont="1" applyFill="1" applyBorder="1" applyAlignment="1">
      <alignment/>
    </xf>
    <xf numFmtId="164" fontId="72" fillId="0" borderId="12" xfId="0" applyNumberFormat="1" applyFont="1" applyFill="1" applyBorder="1" applyAlignment="1">
      <alignment/>
    </xf>
    <xf numFmtId="0" fontId="73" fillId="0" borderId="10" xfId="0" applyFont="1" applyFill="1" applyBorder="1" applyAlignment="1">
      <alignment/>
    </xf>
    <xf numFmtId="4" fontId="73" fillId="0" borderId="12" xfId="0" applyNumberFormat="1" applyFont="1" applyFill="1" applyBorder="1" applyAlignment="1">
      <alignment/>
    </xf>
    <xf numFmtId="0" fontId="5" fillId="0" borderId="10" xfId="53" applyFont="1" applyFill="1" applyBorder="1">
      <alignment/>
      <protection/>
    </xf>
    <xf numFmtId="164" fontId="73" fillId="0" borderId="12" xfId="0" applyNumberFormat="1" applyFont="1" applyFill="1" applyBorder="1" applyAlignment="1">
      <alignment/>
    </xf>
    <xf numFmtId="4" fontId="72" fillId="0" borderId="12" xfId="0" applyNumberFormat="1" applyFont="1" applyFill="1" applyBorder="1" applyAlignment="1">
      <alignment/>
    </xf>
    <xf numFmtId="0" fontId="73" fillId="0" borderId="10" xfId="53" applyFont="1" applyFill="1" applyBorder="1">
      <alignment/>
      <protection/>
    </xf>
    <xf numFmtId="0" fontId="72" fillId="0" borderId="11" xfId="0" applyFont="1" applyFill="1" applyBorder="1" applyAlignment="1">
      <alignment/>
    </xf>
    <xf numFmtId="0" fontId="72" fillId="0" borderId="15" xfId="0" applyFont="1" applyFill="1" applyBorder="1" applyAlignment="1">
      <alignment/>
    </xf>
    <xf numFmtId="164" fontId="72" fillId="0" borderId="15" xfId="0" applyNumberFormat="1" applyFont="1" applyFill="1" applyBorder="1" applyAlignment="1">
      <alignment/>
    </xf>
    <xf numFmtId="43" fontId="72" fillId="0" borderId="0" xfId="67" applyFont="1" applyFill="1" applyAlignment="1">
      <alignment/>
    </xf>
    <xf numFmtId="164" fontId="72" fillId="0" borderId="0" xfId="0" applyNumberFormat="1" applyFont="1" applyFill="1" applyAlignment="1">
      <alignment/>
    </xf>
    <xf numFmtId="43" fontId="72" fillId="0" borderId="0" xfId="0" applyNumberFormat="1" applyFont="1" applyFill="1" applyAlignment="1">
      <alignment/>
    </xf>
    <xf numFmtId="0" fontId="4" fillId="0" borderId="0" xfId="52" applyFont="1" applyFill="1" applyBorder="1" applyAlignment="1">
      <alignment horizontal="justify" vertical="justify" wrapText="1"/>
      <protection/>
    </xf>
    <xf numFmtId="0" fontId="5" fillId="0" borderId="0" xfId="52" applyFont="1" applyFill="1" applyAlignment="1">
      <alignment horizontal="justify" vertical="justify" wrapText="1"/>
      <protection/>
    </xf>
    <xf numFmtId="165" fontId="4" fillId="0" borderId="16" xfId="52" applyNumberFormat="1" applyFont="1" applyFill="1" applyBorder="1" applyAlignment="1">
      <alignment horizontal="center" vertical="center" wrapText="1"/>
      <protection/>
    </xf>
    <xf numFmtId="0" fontId="5" fillId="0" borderId="17" xfId="52" applyFont="1" applyFill="1" applyBorder="1" applyAlignment="1">
      <alignment horizontal="center" vertical="center" wrapText="1"/>
      <protection/>
    </xf>
    <xf numFmtId="0" fontId="5" fillId="0" borderId="18" xfId="52" applyFont="1" applyFill="1" applyBorder="1" applyAlignment="1">
      <alignment horizontal="center" vertical="center" wrapText="1"/>
      <protection/>
    </xf>
    <xf numFmtId="0" fontId="4" fillId="0" borderId="10" xfId="52" applyFont="1" applyFill="1" applyBorder="1" applyAlignment="1">
      <alignment horizontal="center" vertical="center" wrapText="1"/>
      <protection/>
    </xf>
    <xf numFmtId="0" fontId="5" fillId="0" borderId="0" xfId="52" applyFont="1" applyFill="1" applyBorder="1" applyAlignment="1">
      <alignment horizontal="center" vertical="center" wrapText="1"/>
      <protection/>
    </xf>
    <xf numFmtId="0" fontId="5" fillId="0" borderId="23" xfId="52" applyFont="1" applyFill="1" applyBorder="1" applyAlignment="1">
      <alignment horizontal="center" vertical="center" wrapText="1"/>
      <protection/>
    </xf>
    <xf numFmtId="0" fontId="4" fillId="0" borderId="11" xfId="52" applyFont="1" applyFill="1" applyBorder="1" applyAlignment="1">
      <alignment horizontal="center" vertical="center" wrapText="1"/>
      <protection/>
    </xf>
    <xf numFmtId="0" fontId="5" fillId="0" borderId="13" xfId="52" applyFont="1" applyFill="1" applyBorder="1" applyAlignment="1">
      <alignment horizontal="center" vertical="center" wrapText="1"/>
      <protection/>
    </xf>
    <xf numFmtId="0" fontId="5" fillId="0" borderId="14" xfId="52" applyFont="1" applyFill="1" applyBorder="1" applyAlignment="1">
      <alignment horizontal="center" vertical="center" wrapText="1"/>
      <protection/>
    </xf>
    <xf numFmtId="0" fontId="4" fillId="0" borderId="16" xfId="52" applyFont="1" applyFill="1" applyBorder="1" applyAlignment="1">
      <alignment horizontal="center" vertical="center" wrapText="1"/>
      <protection/>
    </xf>
    <xf numFmtId="0" fontId="5" fillId="0" borderId="17" xfId="52" applyFont="1" applyFill="1" applyBorder="1" applyAlignment="1">
      <alignment wrapText="1"/>
      <protection/>
    </xf>
    <xf numFmtId="0" fontId="5" fillId="0" borderId="18" xfId="52" applyFont="1" applyFill="1" applyBorder="1" applyAlignment="1">
      <alignment wrapText="1"/>
      <protection/>
    </xf>
    <xf numFmtId="0" fontId="5" fillId="0" borderId="10" xfId="52" applyFont="1" applyFill="1" applyBorder="1" applyAlignment="1">
      <alignment wrapText="1"/>
      <protection/>
    </xf>
    <xf numFmtId="0" fontId="5" fillId="0" borderId="0" xfId="52" applyFont="1" applyFill="1" applyBorder="1" applyAlignment="1">
      <alignment wrapText="1"/>
      <protection/>
    </xf>
    <xf numFmtId="0" fontId="5" fillId="0" borderId="23" xfId="52" applyFont="1" applyFill="1" applyBorder="1" applyAlignment="1">
      <alignment wrapText="1"/>
      <protection/>
    </xf>
    <xf numFmtId="0" fontId="5" fillId="0" borderId="11" xfId="52" applyFont="1" applyFill="1" applyBorder="1" applyAlignment="1">
      <alignment wrapText="1"/>
      <protection/>
    </xf>
    <xf numFmtId="0" fontId="5" fillId="0" borderId="13" xfId="52" applyFont="1" applyFill="1" applyBorder="1" applyAlignment="1">
      <alignment wrapText="1"/>
      <protection/>
    </xf>
    <xf numFmtId="0" fontId="5" fillId="0" borderId="14" xfId="52" applyFont="1" applyFill="1" applyBorder="1" applyAlignment="1">
      <alignment wrapText="1"/>
      <protection/>
    </xf>
    <xf numFmtId="0" fontId="4" fillId="0" borderId="30" xfId="52" applyFont="1" applyFill="1" applyBorder="1" applyAlignment="1">
      <alignment horizontal="center" vertical="center" wrapText="1"/>
      <protection/>
    </xf>
    <xf numFmtId="0" fontId="5" fillId="0" borderId="31" xfId="52" applyFont="1" applyFill="1" applyBorder="1" applyAlignment="1">
      <alignment horizontal="center" vertical="center" wrapText="1"/>
      <protection/>
    </xf>
    <xf numFmtId="0" fontId="5" fillId="0" borderId="32" xfId="52" applyFont="1" applyFill="1" applyBorder="1" applyAlignment="1">
      <alignment horizontal="center" vertical="center" wrapText="1"/>
      <protection/>
    </xf>
    <xf numFmtId="0" fontId="4" fillId="0" borderId="33" xfId="52" applyFont="1" applyFill="1" applyBorder="1" applyAlignment="1">
      <alignment horizontal="center" vertical="center" wrapText="1"/>
      <protection/>
    </xf>
    <xf numFmtId="0" fontId="73" fillId="0" borderId="16" xfId="0" applyFont="1" applyFill="1" applyBorder="1" applyAlignment="1">
      <alignment horizontal="center" vertical="center"/>
    </xf>
    <xf numFmtId="0" fontId="73" fillId="0" borderId="17" xfId="0" applyFont="1" applyFill="1" applyBorder="1" applyAlignment="1">
      <alignment horizontal="center" vertical="center"/>
    </xf>
    <xf numFmtId="0" fontId="73" fillId="0" borderId="18" xfId="0" applyFont="1" applyFill="1" applyBorder="1" applyAlignment="1">
      <alignment horizontal="center" vertical="center"/>
    </xf>
    <xf numFmtId="0" fontId="73" fillId="0" borderId="10" xfId="0" applyFont="1" applyFill="1" applyBorder="1" applyAlignment="1">
      <alignment horizontal="center" vertical="center"/>
    </xf>
    <xf numFmtId="0" fontId="73" fillId="0" borderId="0" xfId="0" applyFont="1" applyFill="1" applyBorder="1" applyAlignment="1">
      <alignment horizontal="center" vertical="center"/>
    </xf>
    <xf numFmtId="0" fontId="73" fillId="0" borderId="23" xfId="0" applyFont="1" applyFill="1" applyBorder="1" applyAlignment="1">
      <alignment horizontal="center" vertical="center"/>
    </xf>
    <xf numFmtId="0" fontId="73" fillId="0" borderId="11" xfId="0" applyFont="1" applyFill="1" applyBorder="1" applyAlignment="1">
      <alignment horizontal="center" vertical="center"/>
    </xf>
    <xf numFmtId="0" fontId="73" fillId="0" borderId="13" xfId="0" applyFont="1" applyFill="1" applyBorder="1" applyAlignment="1">
      <alignment horizontal="center" vertical="center"/>
    </xf>
    <xf numFmtId="0" fontId="73" fillId="0" borderId="14" xfId="0" applyFont="1" applyFill="1" applyBorder="1" applyAlignment="1">
      <alignment horizontal="center" vertical="center"/>
    </xf>
    <xf numFmtId="0" fontId="73" fillId="0" borderId="16" xfId="0" applyFont="1" applyBorder="1" applyAlignment="1">
      <alignment horizontal="center" vertical="center"/>
    </xf>
    <xf numFmtId="0" fontId="73" fillId="0" borderId="17" xfId="0" applyFont="1" applyBorder="1" applyAlignment="1">
      <alignment horizontal="center" vertical="center"/>
    </xf>
    <xf numFmtId="0" fontId="73" fillId="0" borderId="18" xfId="0" applyFont="1" applyBorder="1" applyAlignment="1">
      <alignment horizontal="center" vertical="center"/>
    </xf>
    <xf numFmtId="0" fontId="73" fillId="0" borderId="10" xfId="0" applyFont="1" applyBorder="1" applyAlignment="1">
      <alignment horizontal="center" vertical="center"/>
    </xf>
    <xf numFmtId="0" fontId="73" fillId="0" borderId="0" xfId="0" applyFont="1" applyBorder="1" applyAlignment="1">
      <alignment horizontal="center" vertical="center"/>
    </xf>
    <xf numFmtId="0" fontId="73" fillId="0" borderId="23" xfId="0" applyFont="1" applyBorder="1" applyAlignment="1">
      <alignment horizontal="center" vertical="center"/>
    </xf>
    <xf numFmtId="0" fontId="73" fillId="0" borderId="11" xfId="0" applyFont="1" applyBorder="1" applyAlignment="1">
      <alignment horizontal="center" vertical="center"/>
    </xf>
    <xf numFmtId="0" fontId="73" fillId="0" borderId="13" xfId="0" applyFont="1" applyBorder="1" applyAlignment="1">
      <alignment horizontal="center" vertical="center"/>
    </xf>
    <xf numFmtId="0" fontId="73" fillId="0" borderId="14" xfId="0" applyFont="1" applyBorder="1" applyAlignment="1">
      <alignment horizontal="center" vertical="center"/>
    </xf>
    <xf numFmtId="0" fontId="13" fillId="33" borderId="11" xfId="51" applyFont="1" applyFill="1" applyBorder="1" applyAlignment="1">
      <alignment wrapText="1"/>
      <protection/>
    </xf>
    <xf numFmtId="0" fontId="13" fillId="33" borderId="13" xfId="51" applyFont="1" applyFill="1" applyBorder="1" applyAlignment="1">
      <alignment wrapText="1"/>
      <protection/>
    </xf>
    <xf numFmtId="0" fontId="13" fillId="33" borderId="0" xfId="51" applyFont="1" applyFill="1" applyBorder="1" applyAlignment="1">
      <alignment wrapText="1"/>
      <protection/>
    </xf>
    <xf numFmtId="0" fontId="13" fillId="33" borderId="23" xfId="51" applyFont="1" applyFill="1" applyBorder="1" applyAlignment="1">
      <alignment wrapText="1"/>
      <protection/>
    </xf>
    <xf numFmtId="0" fontId="12" fillId="33" borderId="16" xfId="51" applyFont="1" applyFill="1" applyBorder="1" applyAlignment="1">
      <alignment horizontal="center" vertical="center" wrapText="1"/>
      <protection/>
    </xf>
    <xf numFmtId="0" fontId="13" fillId="33" borderId="17" xfId="51" applyFont="1" applyFill="1" applyBorder="1" applyAlignment="1">
      <alignment horizontal="center" vertical="center" wrapText="1"/>
      <protection/>
    </xf>
    <xf numFmtId="0" fontId="13" fillId="33" borderId="18" xfId="51" applyFont="1" applyFill="1" applyBorder="1" applyAlignment="1">
      <alignment wrapText="1"/>
      <protection/>
    </xf>
    <xf numFmtId="0" fontId="12" fillId="33" borderId="10" xfId="51" applyFont="1" applyFill="1" applyBorder="1" applyAlignment="1">
      <alignment horizontal="center" vertical="center" wrapText="1"/>
      <protection/>
    </xf>
    <xf numFmtId="0" fontId="13" fillId="33" borderId="0" xfId="51" applyFont="1" applyFill="1" applyBorder="1" applyAlignment="1">
      <alignment horizontal="center" vertical="center" wrapText="1"/>
      <protection/>
    </xf>
    <xf numFmtId="0" fontId="12" fillId="33" borderId="0" xfId="51" applyFont="1" applyFill="1" applyBorder="1" applyAlignment="1">
      <alignment horizontal="center" vertical="center" wrapText="1"/>
      <protection/>
    </xf>
    <xf numFmtId="0" fontId="12" fillId="33" borderId="23" xfId="51" applyFont="1" applyFill="1" applyBorder="1" applyAlignment="1">
      <alignment horizontal="center" vertical="center" wrapText="1"/>
      <protection/>
    </xf>
    <xf numFmtId="0" fontId="13" fillId="33" borderId="10" xfId="51" applyFont="1" applyFill="1" applyBorder="1" applyAlignment="1">
      <alignment wrapText="1"/>
      <protection/>
    </xf>
    <xf numFmtId="0" fontId="4" fillId="33" borderId="10" xfId="51" applyFont="1" applyFill="1" applyBorder="1" applyAlignment="1">
      <alignment horizontal="center" vertical="center"/>
      <protection/>
    </xf>
    <xf numFmtId="0" fontId="4" fillId="33" borderId="0" xfId="51" applyFont="1" applyFill="1" applyBorder="1" applyAlignment="1">
      <alignment horizontal="center" vertical="center"/>
      <protection/>
    </xf>
    <xf numFmtId="0" fontId="4" fillId="33" borderId="23" xfId="51" applyFont="1" applyFill="1" applyBorder="1" applyAlignment="1">
      <alignment horizontal="center" vertical="center"/>
      <protection/>
    </xf>
    <xf numFmtId="0" fontId="4" fillId="33" borderId="16" xfId="51" applyFont="1" applyFill="1" applyBorder="1" applyAlignment="1">
      <alignment horizontal="center" vertical="center" wrapText="1"/>
      <protection/>
    </xf>
    <xf numFmtId="0" fontId="4" fillId="33" borderId="17" xfId="51" applyFont="1" applyFill="1" applyBorder="1" applyAlignment="1">
      <alignment horizontal="center" vertical="center" wrapText="1"/>
      <protection/>
    </xf>
    <xf numFmtId="0" fontId="4" fillId="33" borderId="18" xfId="51" applyFont="1" applyFill="1" applyBorder="1" applyAlignment="1">
      <alignment horizontal="center" vertical="center" wrapText="1"/>
      <protection/>
    </xf>
    <xf numFmtId="0" fontId="4" fillId="33" borderId="10" xfId="51" applyFont="1" applyFill="1" applyBorder="1" applyAlignment="1">
      <alignment horizontal="center" vertical="center" wrapText="1"/>
      <protection/>
    </xf>
    <xf numFmtId="0" fontId="4" fillId="33" borderId="0" xfId="51" applyFont="1" applyFill="1" applyBorder="1" applyAlignment="1">
      <alignment horizontal="center" vertical="center" wrapText="1"/>
      <protection/>
    </xf>
    <xf numFmtId="0" fontId="4" fillId="33" borderId="23" xfId="51" applyFont="1" applyFill="1" applyBorder="1" applyAlignment="1">
      <alignment horizontal="center" vertical="center" wrapText="1"/>
      <protection/>
    </xf>
    <xf numFmtId="0" fontId="4" fillId="33" borderId="11" xfId="51" applyFont="1" applyFill="1" applyBorder="1" applyAlignment="1">
      <alignment horizontal="center" vertical="center" wrapText="1"/>
      <protection/>
    </xf>
    <xf numFmtId="0" fontId="4" fillId="33" borderId="13" xfId="51" applyFont="1" applyFill="1" applyBorder="1" applyAlignment="1">
      <alignment horizontal="center" vertical="center" wrapText="1"/>
      <protection/>
    </xf>
    <xf numFmtId="0" fontId="4" fillId="33" borderId="14" xfId="51" applyFont="1" applyFill="1" applyBorder="1" applyAlignment="1">
      <alignment horizontal="center" vertical="center" wrapText="1"/>
      <protection/>
    </xf>
    <xf numFmtId="0" fontId="5" fillId="33" borderId="0" xfId="51" applyFont="1" applyFill="1" applyBorder="1" applyAlignment="1">
      <alignment horizontal="center" vertical="center" wrapText="1"/>
      <protection/>
    </xf>
    <xf numFmtId="0" fontId="5" fillId="33" borderId="19" xfId="51" applyFont="1" applyFill="1" applyBorder="1" applyAlignment="1">
      <alignment horizontal="center" vertical="center" wrapText="1"/>
      <protection/>
    </xf>
    <xf numFmtId="0" fontId="5" fillId="33" borderId="10" xfId="51" applyFont="1" applyFill="1" applyBorder="1" applyAlignment="1">
      <alignment horizontal="center" vertical="center" wrapText="1"/>
      <protection/>
    </xf>
    <xf numFmtId="0" fontId="5" fillId="33" borderId="34" xfId="51" applyFont="1" applyFill="1" applyBorder="1" applyAlignment="1">
      <alignment horizontal="center" vertical="center" wrapText="1"/>
      <protection/>
    </xf>
    <xf numFmtId="0" fontId="5" fillId="33" borderId="22" xfId="51" applyFont="1" applyFill="1" applyBorder="1" applyAlignment="1">
      <alignment horizontal="center" vertical="center" wrapText="1"/>
      <protection/>
    </xf>
    <xf numFmtId="0" fontId="5" fillId="33" borderId="35" xfId="51" applyFont="1" applyFill="1" applyBorder="1" applyAlignment="1">
      <alignment horizontal="center" vertical="center" wrapText="1"/>
      <protection/>
    </xf>
    <xf numFmtId="0" fontId="12" fillId="33" borderId="36" xfId="51" applyFont="1" applyFill="1" applyBorder="1" applyAlignment="1">
      <alignment horizontal="center" vertical="center" wrapText="1"/>
      <protection/>
    </xf>
    <xf numFmtId="0" fontId="12" fillId="33" borderId="37" xfId="51" applyFont="1" applyFill="1" applyBorder="1" applyAlignment="1">
      <alignment horizontal="center" vertical="center" wrapText="1"/>
      <protection/>
    </xf>
    <xf numFmtId="165" fontId="12" fillId="33" borderId="12" xfId="51" applyNumberFormat="1" applyFont="1" applyFill="1" applyBorder="1" applyAlignment="1">
      <alignment horizontal="center" vertical="center" wrapText="1"/>
      <protection/>
    </xf>
    <xf numFmtId="165" fontId="12" fillId="33" borderId="15" xfId="51" applyNumberFormat="1" applyFont="1" applyFill="1" applyBorder="1" applyAlignment="1">
      <alignment horizontal="center" vertical="center" wrapText="1"/>
      <protection/>
    </xf>
    <xf numFmtId="0" fontId="12" fillId="33" borderId="12" xfId="51" applyFont="1" applyFill="1" applyBorder="1" applyAlignment="1">
      <alignment horizontal="center" vertical="center" wrapText="1"/>
      <protection/>
    </xf>
    <xf numFmtId="0" fontId="13" fillId="33" borderId="12" xfId="51" applyFont="1" applyFill="1" applyBorder="1" applyAlignment="1">
      <alignment horizontal="center" vertical="center" wrapText="1"/>
      <protection/>
    </xf>
    <xf numFmtId="0" fontId="13" fillId="33" borderId="15" xfId="51" applyFont="1" applyFill="1" applyBorder="1" applyAlignment="1">
      <alignment horizontal="center" vertical="center" wrapText="1"/>
      <protection/>
    </xf>
    <xf numFmtId="0" fontId="4" fillId="33" borderId="10" xfId="51" applyFont="1" applyFill="1" applyBorder="1" applyAlignment="1">
      <alignment horizontal="left" wrapText="1"/>
      <protection/>
    </xf>
    <xf numFmtId="0" fontId="5" fillId="33" borderId="0" xfId="51" applyFont="1" applyFill="1" applyBorder="1" applyAlignment="1">
      <alignment wrapText="1"/>
      <protection/>
    </xf>
    <xf numFmtId="0" fontId="5" fillId="33" borderId="23" xfId="51" applyFont="1" applyFill="1" applyBorder="1" applyAlignment="1">
      <alignment wrapText="1"/>
      <protection/>
    </xf>
    <xf numFmtId="0" fontId="5" fillId="33" borderId="19" xfId="51" applyFont="1" applyFill="1" applyBorder="1" applyAlignment="1">
      <alignment wrapText="1"/>
      <protection/>
    </xf>
    <xf numFmtId="0" fontId="4" fillId="33" borderId="0" xfId="51" applyFont="1" applyFill="1" applyBorder="1" applyAlignment="1">
      <alignment horizontal="justify" vertical="justify" wrapText="1"/>
      <protection/>
    </xf>
    <xf numFmtId="0" fontId="5" fillId="33" borderId="0" xfId="51" applyFont="1" applyFill="1" applyAlignment="1">
      <alignment horizontal="justify" vertical="justify" wrapText="1"/>
      <protection/>
    </xf>
    <xf numFmtId="0" fontId="12" fillId="33" borderId="21" xfId="51" applyFont="1" applyFill="1" applyBorder="1" applyAlignment="1">
      <alignment horizontal="center" vertical="center" wrapText="1"/>
      <protection/>
    </xf>
    <xf numFmtId="0" fontId="12" fillId="33" borderId="15" xfId="51" applyFont="1" applyFill="1" applyBorder="1" applyAlignment="1">
      <alignment horizontal="center" vertical="center" wrapText="1"/>
      <protection/>
    </xf>
  </cellXfs>
  <cellStyles count="55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rmal 2" xfId="50"/>
    <cellStyle name="Normal 3" xfId="51"/>
    <cellStyle name="Normal 3 2" xfId="52"/>
    <cellStyle name="Normal 4" xfId="53"/>
    <cellStyle name="Normal 5" xfId="54"/>
    <cellStyle name="Nota" xfId="55"/>
    <cellStyle name="Percent" xfId="56"/>
    <cellStyle name="Saída" xfId="57"/>
    <cellStyle name="Comma [0]" xfId="58"/>
    <cellStyle name="Texto de Aviso" xfId="59"/>
    <cellStyle name="Texto Explicativo" xfId="60"/>
    <cellStyle name="Título" xfId="61"/>
    <cellStyle name="Título 1" xfId="62"/>
    <cellStyle name="Título 2" xfId="63"/>
    <cellStyle name="Título 3" xfId="64"/>
    <cellStyle name="Título 4" xfId="65"/>
    <cellStyle name="Total" xfId="66"/>
    <cellStyle name="Comma" xfId="67"/>
    <cellStyle name="Vírgula 2" xfId="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externalLink" Target="externalLinks/externalLink2.xml" /><Relationship Id="rId11" Type="http://schemas.openxmlformats.org/officeDocument/2006/relationships/externalLink" Target="externalLinks/externalLink3.xml" /><Relationship Id="rId12" Type="http://schemas.openxmlformats.org/officeDocument/2006/relationships/externalLink" Target="externalLinks/externalLink4.xml" /><Relationship Id="rId13" Type="http://schemas.openxmlformats.org/officeDocument/2006/relationships/externalLink" Target="externalLinks/externalLink5.xml" /><Relationship Id="rId1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428625</xdr:colOff>
      <xdr:row>0</xdr:row>
      <xdr:rowOff>47625</xdr:rowOff>
    </xdr:from>
    <xdr:to>
      <xdr:col>7</xdr:col>
      <xdr:colOff>581025</xdr:colOff>
      <xdr:row>4</xdr:row>
      <xdr:rowOff>342900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10225" y="47625"/>
          <a:ext cx="2419350" cy="942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38100</xdr:colOff>
      <xdr:row>84</xdr:row>
      <xdr:rowOff>0</xdr:rowOff>
    </xdr:from>
    <xdr:ext cx="8382000" cy="266700"/>
    <xdr:sp fLocksText="0">
      <xdr:nvSpPr>
        <xdr:cNvPr id="1" name="CaixaDeTexto 1"/>
        <xdr:cNvSpPr txBox="1">
          <a:spLocks noChangeArrowheads="1"/>
        </xdr:cNvSpPr>
      </xdr:nvSpPr>
      <xdr:spPr>
        <a:xfrm>
          <a:off x="38100" y="17230725"/>
          <a:ext cx="83820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87</xdr:row>
      <xdr:rowOff>47625</xdr:rowOff>
    </xdr:from>
    <xdr:ext cx="8382000" cy="257175"/>
    <xdr:sp fLocksText="0">
      <xdr:nvSpPr>
        <xdr:cNvPr id="2" name="CaixaDeTexto 2"/>
        <xdr:cNvSpPr txBox="1">
          <a:spLocks noChangeArrowheads="1"/>
        </xdr:cNvSpPr>
      </xdr:nvSpPr>
      <xdr:spPr>
        <a:xfrm>
          <a:off x="0" y="17878425"/>
          <a:ext cx="83820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twoCellAnchor editAs="oneCell">
    <xdr:from>
      <xdr:col>0</xdr:col>
      <xdr:colOff>0</xdr:colOff>
      <xdr:row>0</xdr:row>
      <xdr:rowOff>57150</xdr:rowOff>
    </xdr:from>
    <xdr:to>
      <xdr:col>0</xdr:col>
      <xdr:colOff>0</xdr:colOff>
      <xdr:row>2</xdr:row>
      <xdr:rowOff>142875</xdr:rowOff>
    </xdr:to>
    <xdr:pic macro="[4]!exportarExcel">
      <xdr:nvPicPr>
        <xdr:cNvPr id="3" name="Imagem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7150"/>
          <a:ext cx="0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57150</xdr:rowOff>
    </xdr:from>
    <xdr:to>
      <xdr:col>0</xdr:col>
      <xdr:colOff>0</xdr:colOff>
      <xdr:row>2</xdr:row>
      <xdr:rowOff>142875</xdr:rowOff>
    </xdr:to>
    <xdr:pic macro="[3]!exportarExcel">
      <xdr:nvPicPr>
        <xdr:cNvPr id="1" name="Imagem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7150"/>
          <a:ext cx="0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0</xdr:col>
      <xdr:colOff>47625</xdr:colOff>
      <xdr:row>23</xdr:row>
      <xdr:rowOff>0</xdr:rowOff>
    </xdr:from>
    <xdr:ext cx="8582025" cy="266700"/>
    <xdr:sp fLocksText="0">
      <xdr:nvSpPr>
        <xdr:cNvPr id="2" name="CaixaDeTexto 2"/>
        <xdr:cNvSpPr txBox="1">
          <a:spLocks noChangeArrowheads="1"/>
        </xdr:cNvSpPr>
      </xdr:nvSpPr>
      <xdr:spPr>
        <a:xfrm>
          <a:off x="47625" y="4581525"/>
          <a:ext cx="85820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8448675" cy="266700"/>
    <xdr:sp fLocksText="0">
      <xdr:nvSpPr>
        <xdr:cNvPr id="3" name="CaixaDeTexto 3"/>
        <xdr:cNvSpPr txBox="1">
          <a:spLocks noChangeArrowheads="1"/>
        </xdr:cNvSpPr>
      </xdr:nvSpPr>
      <xdr:spPr>
        <a:xfrm>
          <a:off x="0" y="4581525"/>
          <a:ext cx="84486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1343025</xdr:colOff>
      <xdr:row>0</xdr:row>
      <xdr:rowOff>47625</xdr:rowOff>
    </xdr:from>
    <xdr:to>
      <xdr:col>2</xdr:col>
      <xdr:colOff>1343025</xdr:colOff>
      <xdr:row>4</xdr:row>
      <xdr:rowOff>95250</xdr:rowOff>
    </xdr:to>
    <xdr:pic>
      <xdr:nvPicPr>
        <xdr:cNvPr id="1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71925" y="47625"/>
          <a:ext cx="0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1533525</xdr:colOff>
      <xdr:row>0</xdr:row>
      <xdr:rowOff>0</xdr:rowOff>
    </xdr:from>
    <xdr:to>
      <xdr:col>2</xdr:col>
      <xdr:colOff>3333750</xdr:colOff>
      <xdr:row>5</xdr:row>
      <xdr:rowOff>66675</xdr:rowOff>
    </xdr:to>
    <xdr:pic>
      <xdr:nvPicPr>
        <xdr:cNvPr id="2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162425" y="0"/>
          <a:ext cx="1800225" cy="876300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0</xdr:col>
      <xdr:colOff>0</xdr:colOff>
      <xdr:row>89</xdr:row>
      <xdr:rowOff>0</xdr:rowOff>
    </xdr:from>
    <xdr:ext cx="8458200" cy="609600"/>
    <xdr:sp>
      <xdr:nvSpPr>
        <xdr:cNvPr id="3" name="CaixaDeTexto 3"/>
        <xdr:cNvSpPr txBox="1">
          <a:spLocks noChangeArrowheads="1"/>
        </xdr:cNvSpPr>
      </xdr:nvSpPr>
      <xdr:spPr>
        <a:xfrm>
          <a:off x="0" y="16459200"/>
          <a:ext cx="8458200" cy="609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MAURICIO ANTÔNIO LOPES  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LÚCIA GATTO                                           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CELSO LUIZ MORETTI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Presidente   Diretora    Diretor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CPF: 277.340.486-68  CPF: 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445.476.840-49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CPF: 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080.210.298-03</a:t>
          </a:r>
        </a:p>
      </xdr:txBody>
    </xdr:sp>
    <xdr:clientData/>
  </xdr:oneCellAnchor>
  <xdr:oneCellAnchor>
    <xdr:from>
      <xdr:col>0</xdr:col>
      <xdr:colOff>0</xdr:colOff>
      <xdr:row>98</xdr:row>
      <xdr:rowOff>0</xdr:rowOff>
    </xdr:from>
    <xdr:ext cx="8496300" cy="781050"/>
    <xdr:sp>
      <xdr:nvSpPr>
        <xdr:cNvPr id="4" name="CaixaDeTexto 4"/>
        <xdr:cNvSpPr txBox="1">
          <a:spLocks noChangeArrowheads="1"/>
        </xdr:cNvSpPr>
      </xdr:nvSpPr>
      <xdr:spPr>
        <a:xfrm>
          <a:off x="0" y="18173700"/>
          <a:ext cx="8496300" cy="781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CLEBER OLIVEIRA SOARES  GERSON SOARES A. BARRETO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SUSY DARLEN BARROS DA PENHA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Diretor   Chefe Gerência Financeiro e Contábil - GFC  Contadora - CRC/DF 007472/O-2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CPF: 616.727.935-72  CPF:  CPF: 038.784.061-34   CPF: 399.778.381-00</a:t>
          </a:r>
        </a:p>
      </xdr:txBody>
    </xdr:sp>
    <xdr:clientData/>
  </xdr:oneCellAnchor>
  <xdr:twoCellAnchor editAs="oneCell">
    <xdr:from>
      <xdr:col>2</xdr:col>
      <xdr:colOff>1343025</xdr:colOff>
      <xdr:row>0</xdr:row>
      <xdr:rowOff>47625</xdr:rowOff>
    </xdr:from>
    <xdr:to>
      <xdr:col>2</xdr:col>
      <xdr:colOff>1343025</xdr:colOff>
      <xdr:row>4</xdr:row>
      <xdr:rowOff>95250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71925" y="47625"/>
          <a:ext cx="0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1533525</xdr:colOff>
      <xdr:row>0</xdr:row>
      <xdr:rowOff>0</xdr:rowOff>
    </xdr:from>
    <xdr:to>
      <xdr:col>2</xdr:col>
      <xdr:colOff>3333750</xdr:colOff>
      <xdr:row>5</xdr:row>
      <xdr:rowOff>66675</xdr:rowOff>
    </xdr:to>
    <xdr:pic>
      <xdr:nvPicPr>
        <xdr:cNvPr id="6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162425" y="0"/>
          <a:ext cx="1800225" cy="876300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0</xdr:col>
      <xdr:colOff>0</xdr:colOff>
      <xdr:row>89</xdr:row>
      <xdr:rowOff>0</xdr:rowOff>
    </xdr:from>
    <xdr:ext cx="8458200" cy="609600"/>
    <xdr:sp>
      <xdr:nvSpPr>
        <xdr:cNvPr id="7" name="CaixaDeTexto 7"/>
        <xdr:cNvSpPr txBox="1">
          <a:spLocks noChangeArrowheads="1"/>
        </xdr:cNvSpPr>
      </xdr:nvSpPr>
      <xdr:spPr>
        <a:xfrm>
          <a:off x="0" y="16459200"/>
          <a:ext cx="8458200" cy="609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MAURICIO ANTÔNIO LOPES  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LÚCIA GATTO                                           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CELSO LUIZ MORETTI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Presidente   Diretora    Diretor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CPF: 277.340.486-68  CPF: 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445.476.840-49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CPF: 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080.210.298-03</a:t>
          </a:r>
        </a:p>
      </xdr:txBody>
    </xdr:sp>
    <xdr:clientData/>
  </xdr:oneCellAnchor>
  <xdr:oneCellAnchor>
    <xdr:from>
      <xdr:col>0</xdr:col>
      <xdr:colOff>0</xdr:colOff>
      <xdr:row>98</xdr:row>
      <xdr:rowOff>0</xdr:rowOff>
    </xdr:from>
    <xdr:ext cx="8496300" cy="781050"/>
    <xdr:sp>
      <xdr:nvSpPr>
        <xdr:cNvPr id="8" name="CaixaDeTexto 8"/>
        <xdr:cNvSpPr txBox="1">
          <a:spLocks noChangeArrowheads="1"/>
        </xdr:cNvSpPr>
      </xdr:nvSpPr>
      <xdr:spPr>
        <a:xfrm>
          <a:off x="0" y="18173700"/>
          <a:ext cx="8496300" cy="781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CLEBER OLIVEIRA SOARES  GERSON SOARES A. BARRETO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SUSY DARLEN BARROS DA PENHA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Diretor   Chefe Gerência Financeiro e Contábil - GFC  Contadora - CRC/DF 007472/O-2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CPF: 616.727.935-72 </a:t>
          </a:r>
        </a:p>
      </xdr:txBody>
    </xdr:sp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1400175</xdr:colOff>
      <xdr:row>0</xdr:row>
      <xdr:rowOff>152400</xdr:rowOff>
    </xdr:from>
    <xdr:to>
      <xdr:col>4</xdr:col>
      <xdr:colOff>180975</xdr:colOff>
      <xdr:row>6</xdr:row>
      <xdr:rowOff>0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76625" y="152400"/>
          <a:ext cx="2076450" cy="819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1343025</xdr:colOff>
      <xdr:row>0</xdr:row>
      <xdr:rowOff>47625</xdr:rowOff>
    </xdr:from>
    <xdr:to>
      <xdr:col>2</xdr:col>
      <xdr:colOff>1343025</xdr:colOff>
      <xdr:row>4</xdr:row>
      <xdr:rowOff>95250</xdr:rowOff>
    </xdr:to>
    <xdr:pic>
      <xdr:nvPicPr>
        <xdr:cNvPr id="1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71925" y="47625"/>
          <a:ext cx="0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1533525</xdr:colOff>
      <xdr:row>0</xdr:row>
      <xdr:rowOff>0</xdr:rowOff>
    </xdr:from>
    <xdr:to>
      <xdr:col>2</xdr:col>
      <xdr:colOff>3333750</xdr:colOff>
      <xdr:row>5</xdr:row>
      <xdr:rowOff>66675</xdr:rowOff>
    </xdr:to>
    <xdr:pic>
      <xdr:nvPicPr>
        <xdr:cNvPr id="2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162425" y="0"/>
          <a:ext cx="1800225" cy="876300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0</xdr:col>
      <xdr:colOff>0</xdr:colOff>
      <xdr:row>67</xdr:row>
      <xdr:rowOff>0</xdr:rowOff>
    </xdr:from>
    <xdr:ext cx="8458200" cy="609600"/>
    <xdr:sp>
      <xdr:nvSpPr>
        <xdr:cNvPr id="3" name="CaixaDeTexto 3"/>
        <xdr:cNvSpPr txBox="1">
          <a:spLocks noChangeArrowheads="1"/>
        </xdr:cNvSpPr>
      </xdr:nvSpPr>
      <xdr:spPr>
        <a:xfrm>
          <a:off x="0" y="12058650"/>
          <a:ext cx="8458200" cy="609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MAURICIO ANTÔNIO LOPES  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LÚCIA GATTO                                           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CELSO LUIZ MORETTI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Presidente   Diretora    Diretor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CPF: 277.340.486-68  CPF: 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445.476.840-49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CPF: 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080.210.298-03</a:t>
          </a:r>
        </a:p>
      </xdr:txBody>
    </xdr:sp>
    <xdr:clientData/>
  </xdr:oneCellAnchor>
  <xdr:oneCellAnchor>
    <xdr:from>
      <xdr:col>0</xdr:col>
      <xdr:colOff>0</xdr:colOff>
      <xdr:row>76</xdr:row>
      <xdr:rowOff>0</xdr:rowOff>
    </xdr:from>
    <xdr:ext cx="8496300" cy="781050"/>
    <xdr:sp>
      <xdr:nvSpPr>
        <xdr:cNvPr id="4" name="CaixaDeTexto 6"/>
        <xdr:cNvSpPr txBox="1">
          <a:spLocks noChangeArrowheads="1"/>
        </xdr:cNvSpPr>
      </xdr:nvSpPr>
      <xdr:spPr>
        <a:xfrm>
          <a:off x="0" y="13773150"/>
          <a:ext cx="8496300" cy="781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CLEBER OLIVEIRA SOARES  GERSON SOARES A. BARRETO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SUSY DARLEN BARROS DA PENHA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Diretor   Chefe Gerência Financeiro e Contábil - GFC  Contadora - CRC/DF 007472/O-2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CPF: 616.727.935-72  CPF:  CPF: 038.784.061-34   CPF: 399.778.381-00</a:t>
          </a:r>
        </a:p>
      </xdr:txBody>
    </xdr:sp>
    <xdr:clientData/>
  </xdr:one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2016-CCG\Demonstra&#231;&#245;es%20Cont&#225;beis\Planilha%20de%20DRE%20-%20V0.3.xlsm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2016-CCG\Demonstra&#231;&#245;es%20Cont&#225;beis\Planilha%20de%20DRE%20-%20V0.3.xlsm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2017-CCG\Encerramento%20do%20Exercicio\1&#186;%20Trimestre\Planilha%20de%20DRE%20-%20V0.7.xlsm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2017-CCG\Encerramento%20do%20Exercicio\Planilha%20de%20DRE%20-%20V0.7.xlsm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2017-CCG\Encerramento%20do%20Exercicio\2&#186;%20Trimestre\Demonstra&#231;&#245;es%20Cont&#225;beis%202&#186;%20Trimestr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ções"/>
      <sheetName val="DRE - Trimestral"/>
      <sheetName val="DRE - Trimestral Acumulado"/>
      <sheetName val="BASE - Atual"/>
      <sheetName val="BASE - Anterior"/>
      <sheetName val="Classificação Contas - DRE"/>
      <sheetName val="Notas Explicativas"/>
      <sheetName val="Tabela Auxiliar"/>
      <sheetName val="Temp"/>
      <sheetName val="Análise"/>
      <sheetName val="Planilha de DRE - V0.3"/>
    </sheetNames>
    <sheetDataSet>
      <sheetData sheetId="1">
        <row r="2">
          <cell r="B2" t="str">
            <v>1º TRIMESTRE</v>
          </cell>
        </row>
        <row r="5">
          <cell r="B5">
            <v>2016</v>
          </cell>
        </row>
        <row r="8">
          <cell r="B8" t="str">
            <v>...................................................................................................................</v>
          </cell>
          <cell r="C8" t="str">
            <v>              </v>
          </cell>
        </row>
      </sheetData>
      <sheetData sheetId="7">
        <row r="2">
          <cell r="E2" t="str">
            <v>1º TRIMESTRE</v>
          </cell>
        </row>
        <row r="3">
          <cell r="E3" t="str">
            <v>2º TRIMESTRE</v>
          </cell>
        </row>
        <row r="4">
          <cell r="E4" t="str">
            <v>3º TRIMESTRE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Ações"/>
      <sheetName val="DRE - Trimestral"/>
      <sheetName val="DRE - Trimestral Acumulado"/>
      <sheetName val="BASE - Atual"/>
      <sheetName val="BASE - Anterior"/>
      <sheetName val="Classificação Contas - DRE"/>
      <sheetName val="Notas Explicativas"/>
      <sheetName val="Tabela Auxiliar"/>
      <sheetName val="Temp"/>
      <sheetName val="Análise"/>
      <sheetName val="Planilha de DRE - V0.3"/>
    </sheetNames>
    <sheetDataSet>
      <sheetData sheetId="7">
        <row r="2">
          <cell r="E2" t="str">
            <v>1º TRIMESTRE</v>
          </cell>
        </row>
        <row r="3">
          <cell r="E3" t="str">
            <v>2º TRIMESTRE</v>
          </cell>
        </row>
        <row r="4">
          <cell r="E4" t="str">
            <v>3º TRIMESTRE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Ações"/>
      <sheetName val="DRE - Trimestral"/>
      <sheetName val="DRE - Trimestral Acumulado"/>
      <sheetName val="BASE - Atual"/>
      <sheetName val="AJUSTE - BASE - Atual"/>
      <sheetName val="VLR AJUSTE ATUAL"/>
      <sheetName val="BASE - Anterior"/>
      <sheetName val="AJUSTE - BASE - Anterior"/>
      <sheetName val="VLR AJUSTE ANTERIOR"/>
      <sheetName val="Classificação Contas - DRE"/>
      <sheetName val="Tabela Auxiliar"/>
      <sheetName val="Temp"/>
      <sheetName val="Planilha de DRE - V0.7"/>
    </sheetNames>
    <definedNames>
      <definedName name="exportarExcel"/>
    </definedNames>
    <sheetDataSet>
      <sheetData sheetId="10">
        <row r="2">
          <cell r="E2" t="str">
            <v>1º TRIMESTRE</v>
          </cell>
        </row>
        <row r="3">
          <cell r="E3" t="str">
            <v>2º TRIMESTRE</v>
          </cell>
        </row>
        <row r="4">
          <cell r="E4" t="str">
            <v>3º TRIMESTRE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Ações"/>
      <sheetName val="DRE - Trimestral"/>
      <sheetName val="DRE - Trimestral Acumulado"/>
      <sheetName val="BASE - Atual"/>
      <sheetName val="AJUSTE - BASE - Atual"/>
      <sheetName val="VLR AJUSTE ATUAL"/>
      <sheetName val="BASE - Anterior"/>
      <sheetName val="AJUSTE - BASE - Anterior"/>
      <sheetName val="VLR AJUSTE ANTERIOR"/>
      <sheetName val="Classificação Contas - DRE"/>
      <sheetName val="Tabela Auxiliar"/>
      <sheetName val="Temp"/>
    </sheetNames>
    <definedNames>
      <definedName name="exportarExcel"/>
    </definedNames>
    <sheetDataSet>
      <sheetData sheetId="10">
        <row r="2">
          <cell r="E2" t="str">
            <v>1º TRIMESTRE</v>
          </cell>
        </row>
        <row r="3">
          <cell r="E3" t="str">
            <v>2º TRIMESTRE</v>
          </cell>
        </row>
        <row r="4">
          <cell r="E4" t="str">
            <v>3º TRIMESTRE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Balanço Patrimonial"/>
      <sheetName val="DRE 2 Trimestre"/>
      <sheetName val="DRA"/>
      <sheetName val="DMPL"/>
      <sheetName val="DFC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M116"/>
  <sheetViews>
    <sheetView showGridLines="0" view="pageBreakPreview" zoomScale="84" zoomScaleSheetLayoutView="84" zoomScalePageLayoutView="0" workbookViewId="0" topLeftCell="A1">
      <selection activeCell="A1" sqref="A1:IV16384"/>
    </sheetView>
  </sheetViews>
  <sheetFormatPr defaultColWidth="11.421875" defaultRowHeight="15"/>
  <cols>
    <col min="1" max="1" width="11.421875" style="122" customWidth="1"/>
    <col min="2" max="2" width="28.140625" style="122" customWidth="1"/>
    <col min="3" max="3" width="15.57421875" style="122" customWidth="1"/>
    <col min="4" max="4" width="22.57421875" style="122" customWidth="1"/>
    <col min="5" max="5" width="22.57421875" style="123" customWidth="1"/>
    <col min="6" max="6" width="0" style="122" hidden="1" customWidth="1"/>
    <col min="7" max="7" width="11.421875" style="122" customWidth="1"/>
    <col min="8" max="8" width="11.57421875" style="122" customWidth="1"/>
    <col min="9" max="9" width="34.57421875" style="122" customWidth="1"/>
    <col min="10" max="10" width="22.57421875" style="122" customWidth="1"/>
    <col min="11" max="11" width="22.57421875" style="123" customWidth="1"/>
    <col min="12" max="16384" width="11.421875" style="122" customWidth="1"/>
  </cols>
  <sheetData>
    <row r="1" ht="12.75"/>
    <row r="2" ht="12.75"/>
    <row r="3" ht="12.75"/>
    <row r="4" ht="12.75">
      <c r="E4" s="123" t="s">
        <v>4</v>
      </c>
    </row>
    <row r="5" ht="44.25" customHeight="1"/>
    <row r="6" spans="1:13" ht="15.75">
      <c r="A6" s="206" t="s">
        <v>0</v>
      </c>
      <c r="B6" s="207"/>
      <c r="C6" s="207"/>
      <c r="D6" s="207"/>
      <c r="E6" s="207"/>
      <c r="F6" s="207"/>
      <c r="G6" s="207"/>
      <c r="H6" s="207"/>
      <c r="I6" s="207"/>
      <c r="J6" s="207"/>
      <c r="K6" s="208"/>
      <c r="L6" s="124"/>
      <c r="M6" s="124"/>
    </row>
    <row r="7" spans="1:13" ht="15.75">
      <c r="A7" s="209" t="s">
        <v>1</v>
      </c>
      <c r="B7" s="210"/>
      <c r="C7" s="210"/>
      <c r="D7" s="210"/>
      <c r="E7" s="210"/>
      <c r="F7" s="210"/>
      <c r="G7" s="210"/>
      <c r="H7" s="210"/>
      <c r="I7" s="210"/>
      <c r="J7" s="210"/>
      <c r="K7" s="211"/>
      <c r="L7" s="124"/>
      <c r="M7" s="124"/>
    </row>
    <row r="8" spans="1:13" ht="15.75">
      <c r="A8" s="212" t="s">
        <v>94</v>
      </c>
      <c r="B8" s="213"/>
      <c r="C8" s="213"/>
      <c r="D8" s="213"/>
      <c r="E8" s="213"/>
      <c r="F8" s="213"/>
      <c r="G8" s="213"/>
      <c r="H8" s="213"/>
      <c r="I8" s="213"/>
      <c r="J8" s="213"/>
      <c r="K8" s="214"/>
      <c r="L8" s="124"/>
      <c r="M8" s="124"/>
    </row>
    <row r="9" spans="1:13" ht="6.75" customHeight="1">
      <c r="A9" s="215" t="s">
        <v>95</v>
      </c>
      <c r="B9" s="216"/>
      <c r="C9" s="216"/>
      <c r="D9" s="216"/>
      <c r="E9" s="216"/>
      <c r="F9" s="216"/>
      <c r="G9" s="216"/>
      <c r="H9" s="216"/>
      <c r="I9" s="216"/>
      <c r="J9" s="216"/>
      <c r="K9" s="217"/>
      <c r="L9" s="124"/>
      <c r="M9" s="124"/>
    </row>
    <row r="10" spans="1:13" ht="9.75" customHeight="1">
      <c r="A10" s="218"/>
      <c r="B10" s="219"/>
      <c r="C10" s="219"/>
      <c r="D10" s="219"/>
      <c r="E10" s="219"/>
      <c r="F10" s="219"/>
      <c r="G10" s="219"/>
      <c r="H10" s="219"/>
      <c r="I10" s="219"/>
      <c r="J10" s="219"/>
      <c r="K10" s="220"/>
      <c r="L10" s="124"/>
      <c r="M10" s="124"/>
    </row>
    <row r="11" spans="1:13" ht="12.75">
      <c r="A11" s="221"/>
      <c r="B11" s="222"/>
      <c r="C11" s="222"/>
      <c r="D11" s="222"/>
      <c r="E11" s="222"/>
      <c r="F11" s="222"/>
      <c r="G11" s="222"/>
      <c r="H11" s="222"/>
      <c r="I11" s="222"/>
      <c r="J11" s="222"/>
      <c r="K11" s="223"/>
      <c r="L11" s="124"/>
      <c r="M11" s="124"/>
    </row>
    <row r="12" spans="1:13" ht="8.25" customHeight="1">
      <c r="A12" s="125"/>
      <c r="B12" s="126"/>
      <c r="C12" s="126"/>
      <c r="D12" s="126"/>
      <c r="E12" s="127"/>
      <c r="F12" s="128"/>
      <c r="G12" s="126"/>
      <c r="H12" s="126"/>
      <c r="I12" s="126"/>
      <c r="J12" s="126"/>
      <c r="K12" s="129"/>
      <c r="L12" s="124"/>
      <c r="M12" s="124"/>
    </row>
    <row r="13" spans="1:13" ht="15.75">
      <c r="A13" s="224" t="s">
        <v>5</v>
      </c>
      <c r="B13" s="225"/>
      <c r="C13" s="225"/>
      <c r="D13" s="225"/>
      <c r="E13" s="226"/>
      <c r="F13" s="130"/>
      <c r="G13" s="227" t="s">
        <v>6</v>
      </c>
      <c r="H13" s="225"/>
      <c r="I13" s="225"/>
      <c r="J13" s="225"/>
      <c r="K13" s="226"/>
      <c r="L13" s="124"/>
      <c r="M13" s="124"/>
    </row>
    <row r="14" spans="1:13" ht="15.75">
      <c r="A14" s="131"/>
      <c r="B14" s="132"/>
      <c r="C14" s="133"/>
      <c r="D14" s="134" t="s">
        <v>146</v>
      </c>
      <c r="E14" s="134" t="s">
        <v>71</v>
      </c>
      <c r="F14" s="132"/>
      <c r="G14" s="135"/>
      <c r="H14" s="126"/>
      <c r="I14" s="126"/>
      <c r="J14" s="134" t="s">
        <v>146</v>
      </c>
      <c r="K14" s="134" t="s">
        <v>71</v>
      </c>
      <c r="L14" s="124"/>
      <c r="M14" s="124"/>
    </row>
    <row r="15" spans="1:13" ht="15.75">
      <c r="A15" s="125"/>
      <c r="B15" s="126"/>
      <c r="C15" s="136"/>
      <c r="D15" s="137" t="s">
        <v>2</v>
      </c>
      <c r="E15" s="137" t="s">
        <v>2</v>
      </c>
      <c r="F15" s="126"/>
      <c r="G15" s="135"/>
      <c r="H15" s="126"/>
      <c r="I15" s="126"/>
      <c r="J15" s="138" t="s">
        <v>2</v>
      </c>
      <c r="K15" s="139" t="s">
        <v>2</v>
      </c>
      <c r="L15" s="124"/>
      <c r="M15" s="124"/>
    </row>
    <row r="16" spans="1:13" ht="15.75">
      <c r="A16" s="140"/>
      <c r="B16" s="126"/>
      <c r="C16" s="136"/>
      <c r="D16" s="136"/>
      <c r="E16" s="141"/>
      <c r="F16" s="126"/>
      <c r="G16" s="142"/>
      <c r="H16" s="126"/>
      <c r="I16" s="126"/>
      <c r="J16" s="143"/>
      <c r="K16" s="144"/>
      <c r="L16" s="124"/>
      <c r="M16" s="124"/>
    </row>
    <row r="17" spans="1:13" ht="18.75">
      <c r="A17" s="140" t="s">
        <v>64</v>
      </c>
      <c r="B17" s="126"/>
      <c r="C17" s="136"/>
      <c r="D17" s="145">
        <f>SUM(D19,D22,D26,D28)</f>
        <v>284059433.48</v>
      </c>
      <c r="E17" s="145">
        <f>SUM(E19,E22,E26,E28)</f>
        <v>197178983.39000002</v>
      </c>
      <c r="F17" s="126"/>
      <c r="G17" s="146" t="s">
        <v>66</v>
      </c>
      <c r="H17" s="126"/>
      <c r="I17" s="126"/>
      <c r="J17" s="145">
        <f>SUM(J19:J23)</f>
        <v>460567090</v>
      </c>
      <c r="K17" s="145">
        <f>SUM(K19:K23)</f>
        <v>256656801.78</v>
      </c>
      <c r="L17" s="124"/>
      <c r="M17" s="124"/>
    </row>
    <row r="18" spans="1:13" ht="15.75">
      <c r="A18" s="140"/>
      <c r="B18" s="126"/>
      <c r="C18" s="136"/>
      <c r="D18" s="147"/>
      <c r="E18" s="147"/>
      <c r="F18" s="126"/>
      <c r="G18" s="146"/>
      <c r="H18" s="126"/>
      <c r="I18" s="126"/>
      <c r="J18" s="148"/>
      <c r="K18" s="148"/>
      <c r="L18" s="124"/>
      <c r="M18" s="124"/>
    </row>
    <row r="19" spans="1:13" ht="18.75">
      <c r="A19" s="149" t="s">
        <v>7</v>
      </c>
      <c r="B19" s="126"/>
      <c r="C19" s="136"/>
      <c r="D19" s="150">
        <f>SUM(D20)</f>
        <v>116053082.28</v>
      </c>
      <c r="E19" s="150">
        <f>SUM(E20)</f>
        <v>88992154.5</v>
      </c>
      <c r="F19" s="126"/>
      <c r="G19" s="151" t="s">
        <v>84</v>
      </c>
      <c r="H19" s="126"/>
      <c r="I19" s="126"/>
      <c r="J19" s="150">
        <v>426859269.36</v>
      </c>
      <c r="K19" s="150">
        <v>243227243.72</v>
      </c>
      <c r="L19" s="124"/>
      <c r="M19" s="124"/>
    </row>
    <row r="20" spans="1:13" ht="18.75">
      <c r="A20" s="149" t="s">
        <v>72</v>
      </c>
      <c r="B20" s="126"/>
      <c r="C20" s="136"/>
      <c r="D20" s="150">
        <v>116053082.28</v>
      </c>
      <c r="E20" s="150">
        <v>88992154.5</v>
      </c>
      <c r="F20" s="126"/>
      <c r="G20" s="151" t="s">
        <v>85</v>
      </c>
      <c r="H20" s="126"/>
      <c r="I20" s="126"/>
      <c r="J20" s="150">
        <v>25268172.26</v>
      </c>
      <c r="K20" s="150">
        <v>3022867.62</v>
      </c>
      <c r="L20" s="124"/>
      <c r="M20" s="124"/>
    </row>
    <row r="21" spans="1:13" ht="18.75">
      <c r="A21" s="149"/>
      <c r="B21" s="126"/>
      <c r="C21" s="136"/>
      <c r="D21" s="150"/>
      <c r="E21" s="150"/>
      <c r="F21" s="126"/>
      <c r="G21" s="151" t="s">
        <v>86</v>
      </c>
      <c r="H21" s="126"/>
      <c r="I21" s="126"/>
      <c r="J21" s="150">
        <v>1608.77</v>
      </c>
      <c r="K21" s="150">
        <v>6626.57</v>
      </c>
      <c r="L21" s="124"/>
      <c r="M21" s="124"/>
    </row>
    <row r="22" spans="1:13" ht="18.75">
      <c r="A22" s="149" t="s">
        <v>73</v>
      </c>
      <c r="B22" s="126"/>
      <c r="C22" s="136"/>
      <c r="D22" s="150">
        <f>SUM(D23,D24)</f>
        <v>128542955.16</v>
      </c>
      <c r="E22" s="150">
        <f>SUM(E23,E24)</f>
        <v>67575356.36999999</v>
      </c>
      <c r="F22" s="126"/>
      <c r="G22" s="151" t="s">
        <v>87</v>
      </c>
      <c r="H22" s="126"/>
      <c r="I22" s="126"/>
      <c r="J22" s="150">
        <v>8438039.61</v>
      </c>
      <c r="K22" s="150">
        <v>10400063.87</v>
      </c>
      <c r="L22" s="124"/>
      <c r="M22" s="124"/>
    </row>
    <row r="23" spans="1:13" ht="18.75">
      <c r="A23" s="149" t="s">
        <v>74</v>
      </c>
      <c r="B23" s="126"/>
      <c r="C23" s="136"/>
      <c r="D23" s="150">
        <v>455141</v>
      </c>
      <c r="E23" s="150">
        <v>626092.07</v>
      </c>
      <c r="F23" s="126"/>
      <c r="G23" s="151"/>
      <c r="H23" s="126"/>
      <c r="I23" s="126"/>
      <c r="J23" s="150"/>
      <c r="K23" s="150"/>
      <c r="L23" s="124"/>
      <c r="M23" s="124"/>
    </row>
    <row r="24" spans="1:13" ht="18.75">
      <c r="A24" s="149" t="s">
        <v>75</v>
      </c>
      <c r="B24" s="126"/>
      <c r="C24" s="136"/>
      <c r="D24" s="150">
        <v>128087814.16</v>
      </c>
      <c r="E24" s="150">
        <v>66949264.3</v>
      </c>
      <c r="F24" s="126"/>
      <c r="G24" s="151"/>
      <c r="H24" s="126"/>
      <c r="I24" s="126"/>
      <c r="J24" s="150"/>
      <c r="K24" s="150"/>
      <c r="L24" s="124"/>
      <c r="M24" s="124"/>
    </row>
    <row r="25" spans="1:13" ht="15.75">
      <c r="A25" s="149"/>
      <c r="B25" s="126"/>
      <c r="C25" s="136"/>
      <c r="D25" s="150"/>
      <c r="E25" s="150"/>
      <c r="F25" s="126"/>
      <c r="G25" s="151"/>
      <c r="H25" s="126"/>
      <c r="I25" s="126"/>
      <c r="J25" s="150"/>
      <c r="K25" s="150"/>
      <c r="L25" s="124"/>
      <c r="M25" s="124"/>
    </row>
    <row r="26" spans="1:13" ht="18.75">
      <c r="A26" s="149" t="s">
        <v>76</v>
      </c>
      <c r="B26" s="126"/>
      <c r="C26" s="136"/>
      <c r="D26" s="150">
        <v>39446150.85</v>
      </c>
      <c r="E26" s="150">
        <v>40555446.31</v>
      </c>
      <c r="F26" s="126"/>
      <c r="G26" s="151"/>
      <c r="H26" s="126"/>
      <c r="I26" s="126"/>
      <c r="J26" s="150"/>
      <c r="K26" s="150"/>
      <c r="L26" s="124"/>
      <c r="M26" s="124"/>
    </row>
    <row r="27" spans="1:13" ht="15.75">
      <c r="A27" s="149"/>
      <c r="B27" s="126"/>
      <c r="C27" s="136"/>
      <c r="D27" s="150"/>
      <c r="E27" s="150"/>
      <c r="F27" s="126"/>
      <c r="G27" s="151"/>
      <c r="H27" s="126"/>
      <c r="I27" s="126"/>
      <c r="J27" s="150"/>
      <c r="K27" s="150"/>
      <c r="L27" s="124"/>
      <c r="M27" s="124"/>
    </row>
    <row r="28" spans="1:13" ht="18.75">
      <c r="A28" s="149" t="s">
        <v>77</v>
      </c>
      <c r="B28" s="126"/>
      <c r="C28" s="136"/>
      <c r="D28" s="150">
        <v>17245.19</v>
      </c>
      <c r="E28" s="150">
        <v>56026.21</v>
      </c>
      <c r="F28" s="126"/>
      <c r="G28" s="151"/>
      <c r="H28" s="126"/>
      <c r="I28" s="126"/>
      <c r="J28" s="150"/>
      <c r="K28" s="150"/>
      <c r="L28" s="124"/>
      <c r="M28" s="124"/>
    </row>
    <row r="29" spans="1:13" ht="15.75">
      <c r="A29" s="149"/>
      <c r="B29" s="126"/>
      <c r="C29" s="136"/>
      <c r="D29" s="150"/>
      <c r="E29" s="150"/>
      <c r="F29" s="126"/>
      <c r="G29" s="151"/>
      <c r="H29" s="126"/>
      <c r="I29" s="126"/>
      <c r="J29" s="150"/>
      <c r="K29" s="150"/>
      <c r="L29" s="124"/>
      <c r="M29" s="124"/>
    </row>
    <row r="30" spans="1:13" ht="15.75">
      <c r="A30" s="149"/>
      <c r="B30" s="126"/>
      <c r="C30" s="136"/>
      <c r="D30" s="150"/>
      <c r="E30" s="150"/>
      <c r="F30" s="126"/>
      <c r="G30" s="151"/>
      <c r="H30" s="126"/>
      <c r="I30" s="126"/>
      <c r="J30" s="150"/>
      <c r="K30" s="150"/>
      <c r="L30" s="124"/>
      <c r="M30" s="124"/>
    </row>
    <row r="31" spans="1:13" ht="18.75">
      <c r="A31" s="140" t="s">
        <v>65</v>
      </c>
      <c r="B31" s="126"/>
      <c r="C31" s="136"/>
      <c r="D31" s="145">
        <f>SUM(D33,D37,D43,D52)</f>
        <v>1141650598.03</v>
      </c>
      <c r="E31" s="145">
        <f>SUM(E33,E37,E43,E52)</f>
        <v>1147310746.73</v>
      </c>
      <c r="F31" s="126"/>
      <c r="G31" s="146" t="s">
        <v>67</v>
      </c>
      <c r="H31" s="126"/>
      <c r="I31" s="126"/>
      <c r="J31" s="145">
        <f>SUM(J33:J36)</f>
        <v>3033877849.14</v>
      </c>
      <c r="K31" s="145">
        <f>SUM(K33:K36)</f>
        <v>3002183814.97</v>
      </c>
      <c r="L31" s="124"/>
      <c r="M31" s="124"/>
    </row>
    <row r="32" spans="1:13" ht="15.75">
      <c r="A32" s="149"/>
      <c r="B32" s="126"/>
      <c r="C32" s="136"/>
      <c r="D32" s="150"/>
      <c r="E32" s="150"/>
      <c r="F32" s="126"/>
      <c r="G32" s="146"/>
      <c r="H32" s="126"/>
      <c r="I32" s="126"/>
      <c r="J32" s="150"/>
      <c r="K32" s="150"/>
      <c r="L32" s="124"/>
      <c r="M32" s="124"/>
    </row>
    <row r="33" spans="1:13" ht="18.75">
      <c r="A33" s="149" t="s">
        <v>78</v>
      </c>
      <c r="B33" s="126"/>
      <c r="C33" s="136"/>
      <c r="D33" s="150">
        <f>D35+D34</f>
        <v>250618410.07</v>
      </c>
      <c r="E33" s="150">
        <f>E35+E34</f>
        <v>229612932.85999998</v>
      </c>
      <c r="F33" s="126"/>
      <c r="G33" s="151" t="s">
        <v>88</v>
      </c>
      <c r="H33" s="126"/>
      <c r="I33" s="126"/>
      <c r="J33" s="150">
        <v>0</v>
      </c>
      <c r="K33" s="150">
        <v>2428702.95</v>
      </c>
      <c r="L33" s="124"/>
      <c r="M33" s="124"/>
    </row>
    <row r="34" spans="1:13" ht="18.75">
      <c r="A34" s="149" t="s">
        <v>79</v>
      </c>
      <c r="B34" s="126"/>
      <c r="C34" s="136"/>
      <c r="D34" s="150">
        <v>5408.22</v>
      </c>
      <c r="E34" s="150">
        <v>5408.22</v>
      </c>
      <c r="F34" s="126"/>
      <c r="G34" s="151"/>
      <c r="H34" s="126"/>
      <c r="I34" s="126"/>
      <c r="J34" s="150"/>
      <c r="K34" s="150"/>
      <c r="L34" s="124"/>
      <c r="M34" s="124"/>
    </row>
    <row r="35" spans="1:13" ht="18.75">
      <c r="A35" s="149" t="s">
        <v>80</v>
      </c>
      <c r="B35" s="126"/>
      <c r="C35" s="136"/>
      <c r="D35" s="150">
        <v>250613001.85</v>
      </c>
      <c r="E35" s="150">
        <v>229607524.64</v>
      </c>
      <c r="F35" s="126"/>
      <c r="G35" s="151" t="s">
        <v>89</v>
      </c>
      <c r="H35" s="126"/>
      <c r="I35" s="126"/>
      <c r="J35" s="150">
        <v>145000000</v>
      </c>
      <c r="K35" s="150">
        <v>224000000</v>
      </c>
      <c r="L35" s="124"/>
      <c r="M35" s="124"/>
    </row>
    <row r="36" spans="1:13" ht="18.75">
      <c r="A36" s="149"/>
      <c r="B36" s="126"/>
      <c r="C36" s="136"/>
      <c r="D36" s="150"/>
      <c r="E36" s="150"/>
      <c r="F36" s="126"/>
      <c r="G36" s="151" t="s">
        <v>90</v>
      </c>
      <c r="H36" s="126"/>
      <c r="I36" s="126"/>
      <c r="J36" s="150">
        <v>2888877849.14</v>
      </c>
      <c r="K36" s="150">
        <v>2775755112.02</v>
      </c>
      <c r="L36" s="124"/>
      <c r="M36" s="124"/>
    </row>
    <row r="37" spans="1:13" ht="18.75">
      <c r="A37" s="149" t="s">
        <v>81</v>
      </c>
      <c r="B37" s="126"/>
      <c r="C37" s="136"/>
      <c r="D37" s="150">
        <f>D38+D40+D41+D39</f>
        <v>9135866.500000002</v>
      </c>
      <c r="E37" s="150">
        <f>E38+E40+E41+E39</f>
        <v>8895747.8</v>
      </c>
      <c r="F37" s="126"/>
      <c r="G37" s="146"/>
      <c r="H37" s="126"/>
      <c r="I37" s="126"/>
      <c r="J37" s="150"/>
      <c r="K37" s="150"/>
      <c r="L37" s="124"/>
      <c r="M37" s="124"/>
    </row>
    <row r="38" spans="1:13" ht="15.75">
      <c r="A38" s="149" t="s">
        <v>8</v>
      </c>
      <c r="B38" s="126"/>
      <c r="C38" s="136"/>
      <c r="D38" s="150">
        <f>1693906.2+726984.37</f>
        <v>2420890.57</v>
      </c>
      <c r="E38" s="150">
        <f>1430480.25+726984.37</f>
        <v>2157464.62</v>
      </c>
      <c r="F38" s="126"/>
      <c r="G38" s="146"/>
      <c r="H38" s="126"/>
      <c r="I38" s="126"/>
      <c r="J38" s="150"/>
      <c r="K38" s="150"/>
      <c r="L38" s="124"/>
      <c r="M38" s="124"/>
    </row>
    <row r="39" spans="1:13" ht="15.75">
      <c r="A39" s="149" t="s">
        <v>69</v>
      </c>
      <c r="B39" s="126"/>
      <c r="C39" s="136"/>
      <c r="D39" s="152">
        <v>-726984.37</v>
      </c>
      <c r="E39" s="152">
        <v>-726984.37</v>
      </c>
      <c r="F39" s="126"/>
      <c r="G39" s="146"/>
      <c r="H39" s="126"/>
      <c r="I39" s="126"/>
      <c r="J39" s="150"/>
      <c r="K39" s="150"/>
      <c r="L39" s="124"/>
      <c r="M39" s="124"/>
    </row>
    <row r="40" spans="1:13" ht="15.75">
      <c r="A40" s="149" t="s">
        <v>9</v>
      </c>
      <c r="B40" s="126"/>
      <c r="C40" s="136"/>
      <c r="D40" s="150">
        <v>6063834.9</v>
      </c>
      <c r="E40" s="150">
        <v>6063834.9</v>
      </c>
      <c r="F40" s="126"/>
      <c r="G40" s="146"/>
      <c r="H40" s="126"/>
      <c r="I40" s="126"/>
      <c r="J40" s="150"/>
      <c r="K40" s="150"/>
      <c r="L40" s="124"/>
      <c r="M40" s="124"/>
    </row>
    <row r="41" spans="1:13" ht="15.75">
      <c r="A41" s="149" t="s">
        <v>10</v>
      </c>
      <c r="B41" s="126"/>
      <c r="C41" s="136"/>
      <c r="D41" s="150">
        <f>916403.59+461721.81</f>
        <v>1378125.4</v>
      </c>
      <c r="E41" s="150">
        <f>916403.59+485029.06</f>
        <v>1401432.65</v>
      </c>
      <c r="F41" s="126"/>
      <c r="G41" s="146"/>
      <c r="H41" s="126"/>
      <c r="I41" s="126"/>
      <c r="J41" s="150"/>
      <c r="K41" s="150"/>
      <c r="L41" s="124"/>
      <c r="M41" s="124"/>
    </row>
    <row r="42" spans="1:13" ht="15.75">
      <c r="A42" s="149"/>
      <c r="B42" s="126"/>
      <c r="C42" s="136"/>
      <c r="D42" s="150"/>
      <c r="E42" s="150"/>
      <c r="F42" s="126"/>
      <c r="G42" s="146"/>
      <c r="H42" s="126"/>
      <c r="I42" s="126"/>
      <c r="J42" s="145"/>
      <c r="K42" s="145"/>
      <c r="L42" s="124"/>
      <c r="M42" s="124"/>
    </row>
    <row r="43" spans="1:13" ht="18.75">
      <c r="A43" s="149" t="s">
        <v>82</v>
      </c>
      <c r="B43" s="126"/>
      <c r="C43" s="136"/>
      <c r="D43" s="153">
        <f>D44+D48</f>
        <v>872470405.7</v>
      </c>
      <c r="E43" s="153">
        <f>E44+E48</f>
        <v>899489814.4399999</v>
      </c>
      <c r="F43" s="126"/>
      <c r="G43" s="146"/>
      <c r="H43" s="126"/>
      <c r="I43" s="126"/>
      <c r="J43" s="145"/>
      <c r="K43" s="145"/>
      <c r="L43" s="124"/>
      <c r="M43" s="124"/>
    </row>
    <row r="44" spans="1:13" ht="18.75">
      <c r="A44" s="149" t="s">
        <v>11</v>
      </c>
      <c r="B44" s="126"/>
      <c r="C44" s="136"/>
      <c r="D44" s="150">
        <f>SUM(D45:D46)</f>
        <v>310985574.6</v>
      </c>
      <c r="E44" s="150">
        <f>SUM(E45:E46)</f>
        <v>332727044.3499999</v>
      </c>
      <c r="F44" s="126"/>
      <c r="G44" s="146" t="s">
        <v>68</v>
      </c>
      <c r="H44" s="126"/>
      <c r="I44" s="126"/>
      <c r="J44" s="152">
        <f>SUM(J46,J48,J50)</f>
        <v>-2068734907.63</v>
      </c>
      <c r="K44" s="152">
        <f>SUM(K46,K48,K50)</f>
        <v>-1914350886.63</v>
      </c>
      <c r="L44" s="124"/>
      <c r="M44" s="124"/>
    </row>
    <row r="45" spans="1:13" ht="15.75">
      <c r="A45" s="149" t="s">
        <v>12</v>
      </c>
      <c r="B45" s="126"/>
      <c r="C45" s="136"/>
      <c r="D45" s="150">
        <v>913957337.82</v>
      </c>
      <c r="E45" s="150">
        <v>904115922.56</v>
      </c>
      <c r="F45" s="126"/>
      <c r="G45" s="146"/>
      <c r="H45" s="126"/>
      <c r="I45" s="126"/>
      <c r="J45" s="145"/>
      <c r="K45" s="145"/>
      <c r="L45" s="124"/>
      <c r="M45" s="124"/>
    </row>
    <row r="46" spans="1:13" ht="18.75">
      <c r="A46" s="149" t="s">
        <v>13</v>
      </c>
      <c r="B46" s="126"/>
      <c r="C46" s="136"/>
      <c r="D46" s="152">
        <v>-602971763.22</v>
      </c>
      <c r="E46" s="152">
        <v>-571388878.21</v>
      </c>
      <c r="F46" s="126"/>
      <c r="G46" s="151" t="s">
        <v>91</v>
      </c>
      <c r="H46" s="126"/>
      <c r="I46" s="126"/>
      <c r="J46" s="150">
        <v>62000000</v>
      </c>
      <c r="K46" s="150">
        <v>62000000</v>
      </c>
      <c r="L46" s="124"/>
      <c r="M46" s="124"/>
    </row>
    <row r="47" spans="1:13" ht="15.75">
      <c r="A47" s="149"/>
      <c r="B47" s="126"/>
      <c r="C47" s="136"/>
      <c r="D47" s="154"/>
      <c r="E47" s="154"/>
      <c r="F47" s="126"/>
      <c r="G47" s="151"/>
      <c r="H47" s="126"/>
      <c r="I47" s="126"/>
      <c r="J47" s="150"/>
      <c r="K47" s="150"/>
      <c r="L47" s="124"/>
      <c r="M47" s="124"/>
    </row>
    <row r="48" spans="1:13" ht="18.75">
      <c r="A48" s="149" t="s">
        <v>14</v>
      </c>
      <c r="B48" s="126"/>
      <c r="C48" s="136"/>
      <c r="D48" s="150">
        <f>SUM(D49:D50)</f>
        <v>561484831.1</v>
      </c>
      <c r="E48" s="150">
        <f>SUM(E49:E50)</f>
        <v>566762770.09</v>
      </c>
      <c r="F48" s="126"/>
      <c r="G48" s="151" t="s">
        <v>92</v>
      </c>
      <c r="H48" s="126"/>
      <c r="I48" s="126"/>
      <c r="J48" s="150">
        <v>41549040.67</v>
      </c>
      <c r="K48" s="150">
        <v>29613180.1</v>
      </c>
      <c r="L48" s="124"/>
      <c r="M48" s="124"/>
    </row>
    <row r="49" spans="1:13" ht="15.75">
      <c r="A49" s="149" t="s">
        <v>15</v>
      </c>
      <c r="B49" s="126"/>
      <c r="C49" s="136"/>
      <c r="D49" s="150">
        <v>832781504</v>
      </c>
      <c r="E49" s="150">
        <v>825908291.36</v>
      </c>
      <c r="F49" s="126"/>
      <c r="G49" s="151"/>
      <c r="H49" s="126"/>
      <c r="I49" s="126"/>
      <c r="J49" s="155"/>
      <c r="K49" s="155"/>
      <c r="L49" s="124"/>
      <c r="M49" s="124"/>
    </row>
    <row r="50" spans="1:13" ht="18.75">
      <c r="A50" s="149" t="s">
        <v>16</v>
      </c>
      <c r="B50" s="126"/>
      <c r="C50" s="136"/>
      <c r="D50" s="152">
        <v>-271296672.9</v>
      </c>
      <c r="E50" s="152">
        <v>-259145521.27</v>
      </c>
      <c r="F50" s="126"/>
      <c r="G50" s="151" t="s">
        <v>93</v>
      </c>
      <c r="H50" s="126"/>
      <c r="I50" s="126"/>
      <c r="J50" s="152">
        <v>-2172283948.3</v>
      </c>
      <c r="K50" s="152">
        <v>-2005964066.73</v>
      </c>
      <c r="L50" s="124"/>
      <c r="M50" s="124"/>
    </row>
    <row r="51" spans="1:13" ht="15.75">
      <c r="A51" s="149"/>
      <c r="B51" s="126"/>
      <c r="C51" s="136"/>
      <c r="D51" s="150"/>
      <c r="E51" s="150"/>
      <c r="F51" s="126"/>
      <c r="G51" s="151"/>
      <c r="H51" s="126"/>
      <c r="I51" s="126"/>
      <c r="J51" s="155"/>
      <c r="K51" s="155"/>
      <c r="L51" s="124"/>
      <c r="M51" s="124"/>
    </row>
    <row r="52" spans="1:13" ht="18.75">
      <c r="A52" s="149" t="s">
        <v>83</v>
      </c>
      <c r="B52" s="126"/>
      <c r="C52" s="136"/>
      <c r="D52" s="150">
        <f>D53+D57</f>
        <v>9425915.76</v>
      </c>
      <c r="E52" s="150">
        <f>E53+E57</f>
        <v>9312251.629999997</v>
      </c>
      <c r="F52" s="126"/>
      <c r="G52" s="151"/>
      <c r="H52" s="126"/>
      <c r="I52" s="126"/>
      <c r="J52" s="155"/>
      <c r="K52" s="155"/>
      <c r="L52" s="124"/>
      <c r="M52" s="124"/>
    </row>
    <row r="53" spans="1:13" ht="15.75">
      <c r="A53" s="149" t="s">
        <v>17</v>
      </c>
      <c r="B53" s="126"/>
      <c r="C53" s="136"/>
      <c r="D53" s="150">
        <f>SUM(D54:D55)</f>
        <v>9049225.09</v>
      </c>
      <c r="E53" s="150">
        <f>SUM(E54:E55)</f>
        <v>8935560.959999997</v>
      </c>
      <c r="F53" s="126"/>
      <c r="G53" s="151"/>
      <c r="H53" s="126"/>
      <c r="I53" s="126"/>
      <c r="J53" s="150"/>
      <c r="K53" s="150"/>
      <c r="L53" s="124"/>
      <c r="M53" s="124"/>
    </row>
    <row r="54" spans="1:13" ht="15.75">
      <c r="A54" s="149" t="s">
        <v>18</v>
      </c>
      <c r="B54" s="126"/>
      <c r="C54" s="136"/>
      <c r="D54" s="150">
        <v>28410765.3</v>
      </c>
      <c r="E54" s="150">
        <v>26123753.49</v>
      </c>
      <c r="F54" s="126"/>
      <c r="G54" s="151"/>
      <c r="H54" s="126"/>
      <c r="I54" s="126"/>
      <c r="J54" s="150"/>
      <c r="K54" s="150"/>
      <c r="L54" s="124"/>
      <c r="M54" s="124"/>
    </row>
    <row r="55" spans="1:13" ht="15.75">
      <c r="A55" s="149" t="s">
        <v>19</v>
      </c>
      <c r="B55" s="126"/>
      <c r="C55" s="136"/>
      <c r="D55" s="152">
        <v>-19361540.21</v>
      </c>
      <c r="E55" s="152">
        <v>-17188192.53</v>
      </c>
      <c r="F55" s="126"/>
      <c r="G55" s="151"/>
      <c r="H55" s="126"/>
      <c r="I55" s="126"/>
      <c r="J55" s="150"/>
      <c r="K55" s="150"/>
      <c r="L55" s="124"/>
      <c r="M55" s="124"/>
    </row>
    <row r="56" spans="1:13" ht="15.75">
      <c r="A56" s="149"/>
      <c r="B56" s="126"/>
      <c r="C56" s="136"/>
      <c r="D56" s="150"/>
      <c r="E56" s="150"/>
      <c r="F56" s="126"/>
      <c r="G56" s="151"/>
      <c r="H56" s="126"/>
      <c r="I56" s="126"/>
      <c r="J56" s="150"/>
      <c r="K56" s="150"/>
      <c r="L56" s="124"/>
      <c r="M56" s="124"/>
    </row>
    <row r="57" spans="1:13" ht="15.75">
      <c r="A57" s="149" t="s">
        <v>20</v>
      </c>
      <c r="B57" s="126"/>
      <c r="C57" s="136"/>
      <c r="D57" s="150">
        <f>D58</f>
        <v>376690.67</v>
      </c>
      <c r="E57" s="150">
        <f>E58</f>
        <v>376690.67</v>
      </c>
      <c r="F57" s="126"/>
      <c r="G57" s="151"/>
      <c r="H57" s="126"/>
      <c r="I57" s="126"/>
      <c r="J57" s="150"/>
      <c r="K57" s="150"/>
      <c r="L57" s="124"/>
      <c r="M57" s="124"/>
    </row>
    <row r="58" spans="1:13" ht="15.75">
      <c r="A58" s="149" t="s">
        <v>21</v>
      </c>
      <c r="B58" s="126"/>
      <c r="C58" s="136"/>
      <c r="D58" s="150">
        <v>376690.67</v>
      </c>
      <c r="E58" s="150">
        <v>376690.67</v>
      </c>
      <c r="F58" s="126"/>
      <c r="G58" s="151"/>
      <c r="H58" s="126"/>
      <c r="I58" s="126"/>
      <c r="J58" s="150"/>
      <c r="K58" s="150"/>
      <c r="L58" s="124"/>
      <c r="M58" s="124"/>
    </row>
    <row r="59" spans="1:13" ht="15.75">
      <c r="A59" s="149"/>
      <c r="B59" s="126"/>
      <c r="C59" s="136"/>
      <c r="D59" s="150"/>
      <c r="E59" s="150"/>
      <c r="F59" s="126"/>
      <c r="G59" s="151"/>
      <c r="H59" s="126"/>
      <c r="I59" s="126"/>
      <c r="J59" s="154"/>
      <c r="K59" s="154"/>
      <c r="L59" s="124"/>
      <c r="M59" s="124"/>
    </row>
    <row r="60" spans="1:13" ht="15.75">
      <c r="A60" s="156" t="s">
        <v>22</v>
      </c>
      <c r="B60" s="157"/>
      <c r="C60" s="158"/>
      <c r="D60" s="159">
        <f>D17+D31</f>
        <v>1425710031.51</v>
      </c>
      <c r="E60" s="159">
        <f>E17+E31</f>
        <v>1344489730.1200001</v>
      </c>
      <c r="F60" s="126"/>
      <c r="G60" s="160" t="s">
        <v>23</v>
      </c>
      <c r="H60" s="157"/>
      <c r="I60" s="157"/>
      <c r="J60" s="159">
        <f>SUM(J17,J31,J44)</f>
        <v>1425710031.5099998</v>
      </c>
      <c r="K60" s="159">
        <f>SUM(K17,K31,K44)</f>
        <v>1344489730.12</v>
      </c>
      <c r="L60" s="124"/>
      <c r="M60" s="124"/>
    </row>
    <row r="61" spans="1:13" ht="15.75">
      <c r="A61" s="126"/>
      <c r="B61" s="161"/>
      <c r="C61" s="161"/>
      <c r="D61" s="161"/>
      <c r="E61" s="162"/>
      <c r="F61" s="126"/>
      <c r="G61" s="163"/>
      <c r="H61" s="126"/>
      <c r="I61" s="126"/>
      <c r="J61" s="164">
        <f>D60-J60</f>
        <v>0</v>
      </c>
      <c r="K61" s="164">
        <f>E60-K60</f>
        <v>0</v>
      </c>
      <c r="L61" s="124"/>
      <c r="M61" s="124"/>
    </row>
    <row r="62" spans="1:13" ht="15.75">
      <c r="A62" s="126"/>
      <c r="B62" s="161"/>
      <c r="C62" s="161"/>
      <c r="D62" s="161"/>
      <c r="E62" s="162"/>
      <c r="F62" s="126"/>
      <c r="G62" s="163"/>
      <c r="H62" s="126"/>
      <c r="I62" s="126"/>
      <c r="J62" s="164"/>
      <c r="K62" s="165"/>
      <c r="L62" s="124"/>
      <c r="M62" s="124"/>
    </row>
    <row r="63" spans="1:13" ht="15.75">
      <c r="A63" s="126"/>
      <c r="B63" s="161"/>
      <c r="C63" s="161"/>
      <c r="D63" s="161"/>
      <c r="E63" s="162"/>
      <c r="F63" s="126"/>
      <c r="G63" s="163"/>
      <c r="H63" s="126"/>
      <c r="I63" s="126"/>
      <c r="J63" s="164"/>
      <c r="K63" s="164"/>
      <c r="L63" s="124"/>
      <c r="M63" s="124"/>
    </row>
    <row r="64" spans="1:13" ht="15.75">
      <c r="A64" s="126"/>
      <c r="B64" s="161"/>
      <c r="C64" s="161"/>
      <c r="D64" s="166"/>
      <c r="E64" s="162"/>
      <c r="F64" s="126"/>
      <c r="G64" s="163"/>
      <c r="H64" s="126"/>
      <c r="I64" s="126"/>
      <c r="J64" s="164"/>
      <c r="K64" s="165"/>
      <c r="L64" s="124"/>
      <c r="M64" s="124"/>
    </row>
    <row r="65" spans="1:13" ht="15.75">
      <c r="A65" s="126"/>
      <c r="B65" s="161"/>
      <c r="C65" s="161"/>
      <c r="D65" s="166"/>
      <c r="E65" s="162"/>
      <c r="F65" s="126"/>
      <c r="G65" s="163"/>
      <c r="H65" s="126"/>
      <c r="I65" s="126"/>
      <c r="J65" s="126"/>
      <c r="K65" s="165"/>
      <c r="L65" s="124"/>
      <c r="M65" s="124"/>
    </row>
    <row r="66" spans="1:13" ht="18.75">
      <c r="A66" s="161"/>
      <c r="B66" s="126"/>
      <c r="C66" s="163"/>
      <c r="D66" s="163"/>
      <c r="E66" s="167"/>
      <c r="F66" s="126"/>
      <c r="G66" s="167"/>
      <c r="H66" s="167"/>
      <c r="I66" s="168"/>
      <c r="J66" s="168"/>
      <c r="K66" s="165"/>
      <c r="L66" s="124"/>
      <c r="M66" s="124"/>
    </row>
    <row r="67" spans="1:13" ht="18.75">
      <c r="A67" s="161"/>
      <c r="B67" s="126"/>
      <c r="C67" s="163"/>
      <c r="D67" s="163"/>
      <c r="E67" s="127"/>
      <c r="F67" s="157"/>
      <c r="G67" s="167"/>
      <c r="H67" s="167"/>
      <c r="I67" s="168"/>
      <c r="J67" s="168"/>
      <c r="K67" s="127"/>
      <c r="L67" s="124"/>
      <c r="M67" s="124"/>
    </row>
    <row r="68" spans="1:13" ht="18.75">
      <c r="A68" s="204"/>
      <c r="B68" s="205"/>
      <c r="C68" s="163"/>
      <c r="D68" s="163"/>
      <c r="E68" s="127"/>
      <c r="F68" s="126"/>
      <c r="G68" s="167"/>
      <c r="H68" s="167"/>
      <c r="I68" s="169"/>
      <c r="J68" s="168"/>
      <c r="K68" s="165"/>
      <c r="L68" s="124"/>
      <c r="M68" s="124"/>
    </row>
    <row r="69" spans="1:13" ht="15.75">
      <c r="A69" s="161"/>
      <c r="B69" s="126"/>
      <c r="C69" s="163"/>
      <c r="D69" s="163"/>
      <c r="E69" s="127"/>
      <c r="F69" s="126"/>
      <c r="G69" s="126"/>
      <c r="H69" s="126"/>
      <c r="I69" s="167"/>
      <c r="J69" s="126"/>
      <c r="K69" s="165"/>
      <c r="L69" s="124"/>
      <c r="M69" s="124"/>
    </row>
    <row r="70" spans="1:13" ht="15.75">
      <c r="A70" s="126"/>
      <c r="B70" s="161"/>
      <c r="C70" s="161"/>
      <c r="D70" s="161"/>
      <c r="E70" s="162"/>
      <c r="F70" s="126"/>
      <c r="G70" s="163"/>
      <c r="H70" s="126"/>
      <c r="I70" s="161"/>
      <c r="J70" s="126"/>
      <c r="K70" s="165"/>
      <c r="L70" s="124"/>
      <c r="M70" s="124"/>
    </row>
    <row r="71" spans="1:13" ht="15.75">
      <c r="A71" s="126"/>
      <c r="B71" s="161" t="s">
        <v>24</v>
      </c>
      <c r="C71" s="126"/>
      <c r="D71" s="161" t="s">
        <v>56</v>
      </c>
      <c r="E71" s="170"/>
      <c r="F71" s="126"/>
      <c r="G71" s="163"/>
      <c r="H71" s="126"/>
      <c r="I71" s="161" t="s">
        <v>58</v>
      </c>
      <c r="J71" s="171"/>
      <c r="K71" s="165"/>
      <c r="L71" s="124"/>
      <c r="M71" s="124"/>
    </row>
    <row r="72" spans="1:13" ht="15.75">
      <c r="A72" s="172"/>
      <c r="B72" s="161" t="s">
        <v>25</v>
      </c>
      <c r="C72" s="126"/>
      <c r="D72" s="173" t="s">
        <v>26</v>
      </c>
      <c r="E72" s="170"/>
      <c r="F72" s="172"/>
      <c r="G72" s="172"/>
      <c r="H72" s="172"/>
      <c r="I72" s="173" t="s">
        <v>27</v>
      </c>
      <c r="J72" s="171"/>
      <c r="K72" s="172"/>
      <c r="M72" s="124"/>
    </row>
    <row r="73" spans="1:13" ht="15.75">
      <c r="A73" s="172"/>
      <c r="B73" s="204" t="s">
        <v>28</v>
      </c>
      <c r="C73" s="205"/>
      <c r="D73" s="173" t="s">
        <v>57</v>
      </c>
      <c r="E73" s="170"/>
      <c r="F73" s="172"/>
      <c r="G73" s="172"/>
      <c r="H73" s="172"/>
      <c r="I73" s="173" t="s">
        <v>59</v>
      </c>
      <c r="J73" s="171"/>
      <c r="K73" s="172"/>
      <c r="M73" s="124"/>
    </row>
    <row r="74" spans="1:13" ht="18.75" customHeight="1">
      <c r="A74" s="172"/>
      <c r="B74" s="172"/>
      <c r="C74" s="172"/>
      <c r="D74" s="172"/>
      <c r="E74" s="172"/>
      <c r="F74" s="172"/>
      <c r="G74" s="172"/>
      <c r="H74" s="172"/>
      <c r="I74" s="172"/>
      <c r="J74" s="172"/>
      <c r="K74" s="172"/>
      <c r="M74" s="124"/>
    </row>
    <row r="75" spans="1:13" ht="25.5" customHeight="1">
      <c r="A75" s="172"/>
      <c r="B75" s="172"/>
      <c r="C75" s="172"/>
      <c r="D75" s="172"/>
      <c r="E75" s="172"/>
      <c r="F75" s="172"/>
      <c r="G75" s="172"/>
      <c r="H75" s="172"/>
      <c r="I75" s="172"/>
      <c r="J75" s="172"/>
      <c r="K75" s="172"/>
      <c r="L75" s="124"/>
      <c r="M75" s="124"/>
    </row>
    <row r="76" spans="1:13" ht="15.75">
      <c r="A76" s="204"/>
      <c r="B76" s="205"/>
      <c r="C76" s="163"/>
      <c r="D76" s="163"/>
      <c r="E76" s="127"/>
      <c r="F76" s="126"/>
      <c r="G76" s="167"/>
      <c r="H76" s="167"/>
      <c r="I76" s="167"/>
      <c r="J76" s="167"/>
      <c r="K76" s="165"/>
      <c r="L76" s="124"/>
      <c r="M76" s="124"/>
    </row>
    <row r="77" spans="1:13" ht="15.75">
      <c r="A77" s="161"/>
      <c r="B77" s="126"/>
      <c r="C77" s="163"/>
      <c r="D77" s="167"/>
      <c r="E77" s="126"/>
      <c r="F77" s="167"/>
      <c r="G77" s="171"/>
      <c r="H77" s="126"/>
      <c r="I77" s="167"/>
      <c r="J77" s="167"/>
      <c r="K77" s="127"/>
      <c r="L77" s="124"/>
      <c r="M77" s="124"/>
    </row>
    <row r="78" spans="1:13" ht="15.75">
      <c r="A78" s="161"/>
      <c r="B78" s="126"/>
      <c r="C78" s="163"/>
      <c r="D78" s="163"/>
      <c r="E78" s="127"/>
      <c r="F78" s="126"/>
      <c r="G78" s="126"/>
      <c r="H78" s="126"/>
      <c r="I78" s="167"/>
      <c r="J78" s="167"/>
      <c r="K78" s="127"/>
      <c r="L78" s="124"/>
      <c r="M78" s="124"/>
    </row>
    <row r="79" spans="1:13" ht="15.75">
      <c r="A79" s="165"/>
      <c r="B79" s="161"/>
      <c r="C79" s="126"/>
      <c r="D79" s="161"/>
      <c r="E79" s="161"/>
      <c r="F79" s="126"/>
      <c r="G79" s="165"/>
      <c r="H79" s="165"/>
      <c r="I79" s="127"/>
      <c r="J79" s="167"/>
      <c r="K79" s="127"/>
      <c r="L79" s="124"/>
      <c r="M79" s="124"/>
    </row>
    <row r="80" spans="1:13" ht="15.75">
      <c r="A80" s="165"/>
      <c r="B80" s="126"/>
      <c r="C80" s="126"/>
      <c r="D80" s="161"/>
      <c r="E80" s="126"/>
      <c r="F80" s="126"/>
      <c r="G80" s="167"/>
      <c r="H80" s="167"/>
      <c r="I80" s="127"/>
      <c r="J80" s="167"/>
      <c r="K80" s="127"/>
      <c r="L80" s="124"/>
      <c r="M80" s="124"/>
    </row>
    <row r="81" spans="1:13" ht="15.75">
      <c r="A81" s="167"/>
      <c r="B81" s="126"/>
      <c r="C81" s="126"/>
      <c r="D81" s="163"/>
      <c r="E81" s="126"/>
      <c r="F81" s="126"/>
      <c r="G81" s="165"/>
      <c r="H81" s="165"/>
      <c r="I81" s="127"/>
      <c r="J81" s="167"/>
      <c r="K81" s="127"/>
      <c r="L81" s="124"/>
      <c r="M81" s="124"/>
    </row>
    <row r="82" spans="1:13" ht="15.75">
      <c r="A82" s="163"/>
      <c r="B82" s="126"/>
      <c r="C82" s="126"/>
      <c r="D82" s="126"/>
      <c r="E82" s="127"/>
      <c r="F82" s="126"/>
      <c r="G82" s="127"/>
      <c r="H82" s="127"/>
      <c r="I82" s="127"/>
      <c r="J82" s="167"/>
      <c r="K82" s="127"/>
      <c r="L82" s="124"/>
      <c r="M82" s="124"/>
    </row>
    <row r="83" spans="1:13" ht="15.75">
      <c r="A83" s="161"/>
      <c r="B83" s="126"/>
      <c r="C83" s="163"/>
      <c r="D83" s="163"/>
      <c r="E83" s="127"/>
      <c r="F83" s="126"/>
      <c r="G83" s="126"/>
      <c r="H83" s="126"/>
      <c r="I83" s="167"/>
      <c r="J83" s="167"/>
      <c r="K83" s="127"/>
      <c r="L83" s="124"/>
      <c r="M83" s="124"/>
    </row>
    <row r="84" spans="1:13" ht="15.75">
      <c r="A84" s="161"/>
      <c r="B84" s="126"/>
      <c r="C84" s="163"/>
      <c r="D84" s="163"/>
      <c r="E84" s="127"/>
      <c r="F84" s="126"/>
      <c r="G84" s="126"/>
      <c r="H84" s="126"/>
      <c r="I84" s="167"/>
      <c r="J84" s="167"/>
      <c r="K84" s="127"/>
      <c r="L84" s="124"/>
      <c r="M84" s="124"/>
    </row>
    <row r="85" spans="1:13" ht="15.75">
      <c r="A85" s="161"/>
      <c r="B85" s="126"/>
      <c r="C85" s="163"/>
      <c r="D85" s="163"/>
      <c r="E85" s="127"/>
      <c r="F85" s="126"/>
      <c r="G85" s="126"/>
      <c r="H85" s="126"/>
      <c r="I85" s="167"/>
      <c r="J85" s="167"/>
      <c r="K85" s="127"/>
      <c r="L85" s="124"/>
      <c r="M85" s="124"/>
    </row>
    <row r="86" spans="1:13" ht="15.75">
      <c r="A86" s="161"/>
      <c r="B86" s="174"/>
      <c r="C86" s="174"/>
      <c r="D86" s="174"/>
      <c r="E86" s="127"/>
      <c r="F86" s="126"/>
      <c r="G86" s="126"/>
      <c r="H86" s="126"/>
      <c r="I86" s="171"/>
      <c r="J86" s="165"/>
      <c r="K86" s="127"/>
      <c r="L86" s="124"/>
      <c r="M86" s="124"/>
    </row>
    <row r="87" spans="1:13" ht="15.75">
      <c r="A87" s="161"/>
      <c r="B87" s="161" t="s">
        <v>60</v>
      </c>
      <c r="C87" s="161"/>
      <c r="D87" s="161" t="s">
        <v>110</v>
      </c>
      <c r="E87" s="170"/>
      <c r="F87" s="161"/>
      <c r="G87" s="126"/>
      <c r="H87" s="171"/>
      <c r="I87" s="165" t="s">
        <v>29</v>
      </c>
      <c r="J87" s="171"/>
      <c r="K87" s="127"/>
      <c r="L87" s="124"/>
      <c r="M87" s="124"/>
    </row>
    <row r="88" spans="1:13" ht="15.75">
      <c r="A88" s="165"/>
      <c r="B88" s="165" t="s">
        <v>30</v>
      </c>
      <c r="C88" s="126"/>
      <c r="D88" s="161" t="s">
        <v>111</v>
      </c>
      <c r="E88" s="170"/>
      <c r="F88" s="126"/>
      <c r="G88" s="126"/>
      <c r="H88" s="167"/>
      <c r="I88" s="167" t="s">
        <v>31</v>
      </c>
      <c r="J88" s="171"/>
      <c r="K88" s="127"/>
      <c r="L88" s="124"/>
      <c r="M88" s="124"/>
    </row>
    <row r="89" spans="1:13" ht="15.75">
      <c r="A89" s="165"/>
      <c r="B89" s="167" t="s">
        <v>61</v>
      </c>
      <c r="C89" s="126"/>
      <c r="D89" s="163" t="s">
        <v>112</v>
      </c>
      <c r="E89" s="170"/>
      <c r="F89" s="126"/>
      <c r="G89" s="126"/>
      <c r="H89" s="165"/>
      <c r="I89" s="165" t="s">
        <v>32</v>
      </c>
      <c r="J89" s="171"/>
      <c r="K89" s="127"/>
      <c r="L89" s="124"/>
      <c r="M89" s="124"/>
    </row>
    <row r="90" spans="1:13" ht="15.75">
      <c r="A90" s="167"/>
      <c r="B90" s="126"/>
      <c r="C90" s="126"/>
      <c r="D90" s="163"/>
      <c r="E90" s="126"/>
      <c r="F90" s="126"/>
      <c r="G90" s="165"/>
      <c r="H90" s="165"/>
      <c r="I90" s="127"/>
      <c r="J90" s="127"/>
      <c r="K90" s="127"/>
      <c r="L90" s="124"/>
      <c r="M90" s="124"/>
    </row>
    <row r="91" spans="1:13" ht="15.75">
      <c r="A91" s="163"/>
      <c r="B91" s="126"/>
      <c r="C91" s="126"/>
      <c r="D91" s="126"/>
      <c r="E91" s="127"/>
      <c r="F91" s="126"/>
      <c r="G91" s="127"/>
      <c r="H91" s="127"/>
      <c r="I91" s="127"/>
      <c r="J91" s="127"/>
      <c r="K91" s="127"/>
      <c r="L91" s="124"/>
      <c r="M91" s="124"/>
    </row>
    <row r="92" spans="1:13" ht="15.75">
      <c r="A92" s="163"/>
      <c r="B92" s="126"/>
      <c r="C92" s="126"/>
      <c r="D92" s="126"/>
      <c r="E92" s="127"/>
      <c r="F92" s="126"/>
      <c r="G92" s="127"/>
      <c r="H92" s="127"/>
      <c r="I92" s="127"/>
      <c r="J92" s="127"/>
      <c r="K92" s="127"/>
      <c r="L92" s="124"/>
      <c r="M92" s="124"/>
    </row>
    <row r="93" spans="1:13" ht="15.75">
      <c r="A93" s="163"/>
      <c r="B93" s="126"/>
      <c r="C93" s="126"/>
      <c r="D93" s="126"/>
      <c r="E93" s="127"/>
      <c r="F93" s="126"/>
      <c r="G93" s="127"/>
      <c r="H93" s="127"/>
      <c r="I93" s="127"/>
      <c r="J93" s="127"/>
      <c r="K93" s="127"/>
      <c r="L93" s="124"/>
      <c r="M93" s="124"/>
    </row>
    <row r="94" spans="1:13" ht="15.75">
      <c r="A94" s="163"/>
      <c r="B94" s="126"/>
      <c r="C94" s="126"/>
      <c r="D94" s="126"/>
      <c r="E94" s="127"/>
      <c r="F94" s="126"/>
      <c r="G94" s="127"/>
      <c r="H94" s="127"/>
      <c r="I94" s="127"/>
      <c r="J94" s="127"/>
      <c r="K94" s="127"/>
      <c r="L94" s="124"/>
      <c r="M94" s="124"/>
    </row>
    <row r="95" spans="1:13" ht="15.75">
      <c r="A95" s="163"/>
      <c r="B95" s="126"/>
      <c r="C95" s="126"/>
      <c r="D95" s="126"/>
      <c r="E95" s="127"/>
      <c r="F95" s="126"/>
      <c r="G95" s="127"/>
      <c r="H95" s="127"/>
      <c r="I95" s="127"/>
      <c r="J95" s="127"/>
      <c r="K95" s="127"/>
      <c r="L95" s="124"/>
      <c r="M95" s="124"/>
    </row>
    <row r="96" spans="1:13" ht="15.75">
      <c r="A96" s="163"/>
      <c r="B96" s="126"/>
      <c r="C96" s="126"/>
      <c r="D96" s="126"/>
      <c r="E96" s="127"/>
      <c r="F96" s="126"/>
      <c r="G96" s="127"/>
      <c r="H96" s="127"/>
      <c r="I96" s="127"/>
      <c r="J96" s="127"/>
      <c r="K96" s="127"/>
      <c r="L96" s="124"/>
      <c r="M96" s="124"/>
    </row>
    <row r="97" spans="1:13" ht="15.75">
      <c r="A97" s="163"/>
      <c r="B97" s="126"/>
      <c r="C97" s="126"/>
      <c r="D97" s="126"/>
      <c r="E97" s="127"/>
      <c r="F97" s="126"/>
      <c r="G97" s="127"/>
      <c r="H97" s="127"/>
      <c r="I97" s="127"/>
      <c r="J97" s="127"/>
      <c r="K97" s="127"/>
      <c r="L97" s="124"/>
      <c r="M97" s="124"/>
    </row>
    <row r="98" spans="1:13" ht="15.75">
      <c r="A98" s="163"/>
      <c r="B98" s="126"/>
      <c r="C98" s="126"/>
      <c r="D98" s="126"/>
      <c r="E98" s="127"/>
      <c r="F98" s="126"/>
      <c r="G98" s="127"/>
      <c r="H98" s="127"/>
      <c r="I98" s="127"/>
      <c r="J98" s="127"/>
      <c r="K98" s="127"/>
      <c r="L98" s="124"/>
      <c r="M98" s="124"/>
    </row>
    <row r="99" spans="1:13" ht="15.75">
      <c r="A99" s="163"/>
      <c r="B99" s="126"/>
      <c r="C99" s="126"/>
      <c r="D99" s="126"/>
      <c r="E99" s="127"/>
      <c r="F99" s="126"/>
      <c r="G99" s="127"/>
      <c r="H99" s="127"/>
      <c r="I99" s="127"/>
      <c r="J99" s="127"/>
      <c r="K99" s="127"/>
      <c r="L99" s="124"/>
      <c r="M99" s="124"/>
    </row>
    <row r="100" spans="1:13" ht="15.75">
      <c r="A100" s="163"/>
      <c r="B100" s="126"/>
      <c r="C100" s="126"/>
      <c r="D100" s="126"/>
      <c r="E100" s="127"/>
      <c r="F100" s="126"/>
      <c r="G100" s="127"/>
      <c r="H100" s="127"/>
      <c r="I100" s="127"/>
      <c r="J100" s="127"/>
      <c r="K100" s="127"/>
      <c r="L100" s="124"/>
      <c r="M100" s="124"/>
    </row>
    <row r="101" spans="1:13" ht="15.75">
      <c r="A101" s="163"/>
      <c r="B101" s="126"/>
      <c r="C101" s="126"/>
      <c r="D101" s="126"/>
      <c r="E101" s="127"/>
      <c r="F101" s="126"/>
      <c r="G101" s="127"/>
      <c r="H101" s="127"/>
      <c r="I101" s="127"/>
      <c r="J101" s="127"/>
      <c r="K101" s="127"/>
      <c r="L101" s="124"/>
      <c r="M101" s="124"/>
    </row>
    <row r="102" spans="1:13" ht="15.75">
      <c r="A102" s="126"/>
      <c r="B102" s="126"/>
      <c r="C102" s="127"/>
      <c r="D102" s="127"/>
      <c r="E102" s="127"/>
      <c r="F102" s="126"/>
      <c r="G102" s="175"/>
      <c r="H102" s="175"/>
      <c r="I102" s="175"/>
      <c r="J102" s="127"/>
      <c r="K102" s="127"/>
      <c r="L102" s="124"/>
      <c r="M102" s="124"/>
    </row>
    <row r="103" spans="1:13" ht="15.75">
      <c r="A103" s="176"/>
      <c r="B103" s="126"/>
      <c r="C103" s="127"/>
      <c r="D103" s="127"/>
      <c r="E103" s="127"/>
      <c r="F103" s="126"/>
      <c r="G103" s="175"/>
      <c r="H103" s="175"/>
      <c r="I103" s="177"/>
      <c r="J103" s="127"/>
      <c r="K103" s="127"/>
      <c r="L103" s="124"/>
      <c r="M103" s="124"/>
    </row>
    <row r="104" spans="1:13" ht="15.75">
      <c r="A104" s="126"/>
      <c r="B104" s="126"/>
      <c r="C104" s="126"/>
      <c r="D104" s="126"/>
      <c r="E104" s="127"/>
      <c r="F104" s="126"/>
      <c r="G104" s="175"/>
      <c r="H104" s="175"/>
      <c r="I104" s="175"/>
      <c r="J104" s="127"/>
      <c r="K104" s="127"/>
      <c r="L104" s="124"/>
      <c r="M104" s="124"/>
    </row>
    <row r="105" spans="1:13" ht="15.75">
      <c r="A105" s="126"/>
      <c r="B105" s="126"/>
      <c r="C105" s="126"/>
      <c r="D105" s="126"/>
      <c r="E105" s="127"/>
      <c r="F105" s="126"/>
      <c r="G105" s="175"/>
      <c r="H105" s="175"/>
      <c r="I105" s="175"/>
      <c r="J105" s="175"/>
      <c r="K105" s="127"/>
      <c r="L105" s="124"/>
      <c r="M105" s="124"/>
    </row>
    <row r="106" spans="6:13" ht="15.75">
      <c r="F106" s="126"/>
      <c r="L106" s="124"/>
      <c r="M106" s="124"/>
    </row>
    <row r="107" spans="6:13" ht="15.75">
      <c r="F107" s="126"/>
      <c r="L107" s="124"/>
      <c r="M107" s="124"/>
    </row>
    <row r="108" spans="6:13" ht="15.75">
      <c r="F108" s="126"/>
      <c r="L108" s="124"/>
      <c r="M108" s="124"/>
    </row>
    <row r="109" spans="7:11" ht="12.75">
      <c r="G109" s="178"/>
      <c r="H109" s="124"/>
      <c r="I109" s="124"/>
      <c r="J109" s="124"/>
      <c r="K109" s="179"/>
    </row>
    <row r="110" spans="7:11" ht="12.75">
      <c r="G110" s="178"/>
      <c r="H110" s="124"/>
      <c r="I110" s="124"/>
      <c r="J110" s="124"/>
      <c r="K110" s="179"/>
    </row>
    <row r="111" spans="7:11" ht="12.75">
      <c r="G111" s="178"/>
      <c r="H111" s="124"/>
      <c r="I111" s="124"/>
      <c r="J111" s="124"/>
      <c r="K111" s="179"/>
    </row>
    <row r="112" spans="7:11" ht="12.75">
      <c r="G112" s="178"/>
      <c r="H112" s="124"/>
      <c r="I112" s="124"/>
      <c r="J112" s="124"/>
      <c r="K112" s="179"/>
    </row>
    <row r="113" spans="7:11" ht="12.75">
      <c r="G113" s="178"/>
      <c r="H113" s="124"/>
      <c r="I113" s="124"/>
      <c r="J113" s="124"/>
      <c r="K113" s="179"/>
    </row>
    <row r="114" spans="7:11" ht="12.75">
      <c r="G114" s="178"/>
      <c r="H114" s="124"/>
      <c r="I114" s="124"/>
      <c r="J114" s="124"/>
      <c r="K114" s="179"/>
    </row>
    <row r="115" spans="7:11" ht="12.75">
      <c r="G115" s="178"/>
      <c r="H115" s="124"/>
      <c r="I115" s="124"/>
      <c r="J115" s="124"/>
      <c r="K115" s="179"/>
    </row>
    <row r="116" spans="7:11" ht="12.75">
      <c r="G116" s="178"/>
      <c r="H116" s="124"/>
      <c r="I116" s="124"/>
      <c r="J116" s="124"/>
      <c r="K116" s="179"/>
    </row>
  </sheetData>
  <sheetProtection/>
  <mergeCells count="9">
    <mergeCell ref="A68:B68"/>
    <mergeCell ref="B73:C73"/>
    <mergeCell ref="A76:B76"/>
    <mergeCell ref="A6:K6"/>
    <mergeCell ref="A7:K7"/>
    <mergeCell ref="A8:K8"/>
    <mergeCell ref="A9:K11"/>
    <mergeCell ref="A13:E13"/>
    <mergeCell ref="G13:K13"/>
  </mergeCells>
  <printOptions horizontalCentered="1"/>
  <pageMargins left="0.2362204724409449" right="0.2362204724409449" top="0.1968503937007874" bottom="0.1968503937007874" header="0" footer="0"/>
  <pageSetup fitToWidth="0" horizontalDpi="600" verticalDpi="600" orientation="portrait" paperSize="9" scale="45" r:id="rId2"/>
  <headerFooter alignWithMargins="0">
    <oddFooter>&amp;LMinistério da Agricultura, 
Pecuária e Abastecimento - 
MAPA
&amp;CEmpresa Brasileira de
Pesquisa Agropecuária -
Embrapa
&amp;RPqEB Final W3 Norte     Brasília-DF 
CEP 70.770-901
Telefone (61) 3448.4433 
Fax  (61) 3447.1041
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00"/>
  <sheetViews>
    <sheetView showGridLines="0" zoomScale="80" zoomScaleNormal="80" zoomScalePageLayoutView="0" workbookViewId="0" topLeftCell="A79">
      <selection activeCell="A79" sqref="A1:IV16384"/>
    </sheetView>
  </sheetViews>
  <sheetFormatPr defaultColWidth="0" defaultRowHeight="15"/>
  <cols>
    <col min="1" max="1" width="75.7109375" style="180" customWidth="1"/>
    <col min="2" max="2" width="26.421875" style="180" customWidth="1"/>
    <col min="3" max="3" width="23.140625" style="180" customWidth="1"/>
    <col min="4" max="4" width="21.00390625" style="180" customWidth="1"/>
    <col min="5" max="5" width="23.28125" style="180" customWidth="1"/>
    <col min="6" max="6" width="2.7109375" style="180" customWidth="1"/>
    <col min="7" max="16" width="0" style="180" hidden="1" customWidth="1"/>
    <col min="17" max="16384" width="9.140625" style="180" hidden="1" customWidth="1"/>
  </cols>
  <sheetData>
    <row r="1" spans="1:5" ht="15.75">
      <c r="A1" s="228" t="s">
        <v>0</v>
      </c>
      <c r="B1" s="229"/>
      <c r="C1" s="229"/>
      <c r="D1" s="229"/>
      <c r="E1" s="230"/>
    </row>
    <row r="2" spans="1:5" ht="15.75">
      <c r="A2" s="231" t="s">
        <v>1</v>
      </c>
      <c r="B2" s="232"/>
      <c r="C2" s="232"/>
      <c r="D2" s="232"/>
      <c r="E2" s="233"/>
    </row>
    <row r="3" spans="1:5" ht="15.75">
      <c r="A3" s="234" t="s">
        <v>147</v>
      </c>
      <c r="B3" s="235"/>
      <c r="C3" s="235"/>
      <c r="D3" s="235"/>
      <c r="E3" s="236"/>
    </row>
    <row r="4" spans="1:5" ht="15.75">
      <c r="A4" s="228"/>
      <c r="B4" s="229"/>
      <c r="C4" s="229"/>
      <c r="D4" s="229"/>
      <c r="E4" s="230"/>
    </row>
    <row r="5" spans="1:5" ht="15.75">
      <c r="A5" s="231" t="s">
        <v>166</v>
      </c>
      <c r="B5" s="232"/>
      <c r="C5" s="232"/>
      <c r="D5" s="232"/>
      <c r="E5" s="233"/>
    </row>
    <row r="6" spans="1:5" ht="15.75">
      <c r="A6" s="234"/>
      <c r="B6" s="235"/>
      <c r="C6" s="235"/>
      <c r="D6" s="235"/>
      <c r="E6" s="236"/>
    </row>
    <row r="7" spans="1:5" ht="15.75">
      <c r="A7" s="181"/>
      <c r="B7" s="182"/>
      <c r="C7" s="182"/>
      <c r="D7" s="182"/>
      <c r="E7" s="182"/>
    </row>
    <row r="8" spans="1:5" ht="15.75">
      <c r="A8" s="183"/>
      <c r="B8" s="184" t="s">
        <v>165</v>
      </c>
      <c r="C8" s="184" t="s">
        <v>148</v>
      </c>
      <c r="D8" s="185">
        <v>43252</v>
      </c>
      <c r="E8" s="185">
        <v>42887</v>
      </c>
    </row>
    <row r="9" spans="1:5" ht="15.75">
      <c r="A9" s="186"/>
      <c r="B9" s="184" t="s">
        <v>2</v>
      </c>
      <c r="C9" s="184" t="s">
        <v>2</v>
      </c>
      <c r="D9" s="184" t="s">
        <v>2</v>
      </c>
      <c r="E9" s="184" t="s">
        <v>2</v>
      </c>
    </row>
    <row r="10" spans="1:5" ht="15.75">
      <c r="A10" s="186"/>
      <c r="B10" s="187"/>
      <c r="C10" s="187"/>
      <c r="D10" s="187"/>
      <c r="E10" s="187"/>
    </row>
    <row r="11" spans="1:5" ht="18.75">
      <c r="A11" s="188" t="s">
        <v>149</v>
      </c>
      <c r="B11" s="189">
        <v>5999186.16</v>
      </c>
      <c r="C11" s="183">
        <v>6026581.42</v>
      </c>
      <c r="D11" s="189">
        <v>13130254.31</v>
      </c>
      <c r="E11" s="189">
        <v>13274706.280000001</v>
      </c>
    </row>
    <row r="12" spans="1:5" ht="15.75">
      <c r="A12" s="186" t="s">
        <v>3</v>
      </c>
      <c r="B12" s="190"/>
      <c r="C12" s="186"/>
      <c r="D12" s="191" t="s">
        <v>3</v>
      </c>
      <c r="E12" s="191" t="s">
        <v>3</v>
      </c>
    </row>
    <row r="13" spans="1:5" ht="18.75">
      <c r="A13" s="188" t="s">
        <v>150</v>
      </c>
      <c r="B13" s="191">
        <v>-1484446.72</v>
      </c>
      <c r="C13" s="191">
        <v>-1381824.56</v>
      </c>
      <c r="D13" s="191">
        <v>-2361075.74</v>
      </c>
      <c r="E13" s="191">
        <v>-2234890.75</v>
      </c>
    </row>
    <row r="14" spans="1:5" ht="15.75">
      <c r="A14" s="186" t="s">
        <v>3</v>
      </c>
      <c r="B14" s="190"/>
      <c r="C14" s="186"/>
      <c r="D14" s="191" t="s">
        <v>3</v>
      </c>
      <c r="E14" s="191" t="s">
        <v>3</v>
      </c>
    </row>
    <row r="15" spans="1:5" ht="15.75">
      <c r="A15" s="192" t="s">
        <v>98</v>
      </c>
      <c r="B15" s="193">
        <f>B11+B13</f>
        <v>4514739.44</v>
      </c>
      <c r="C15" s="193">
        <f>C11+C13</f>
        <v>4644756.859999999</v>
      </c>
      <c r="D15" s="193">
        <f>D11+D13</f>
        <v>10769178.57</v>
      </c>
      <c r="E15" s="193">
        <f>E11+E13</f>
        <v>11039815.530000001</v>
      </c>
    </row>
    <row r="16" spans="1:5" ht="15.75">
      <c r="A16" s="186" t="s">
        <v>3</v>
      </c>
      <c r="B16" s="190"/>
      <c r="C16" s="186"/>
      <c r="D16" s="191" t="s">
        <v>3</v>
      </c>
      <c r="E16" s="191" t="s">
        <v>3</v>
      </c>
    </row>
    <row r="17" spans="1:5" ht="18.75">
      <c r="A17" s="188" t="s">
        <v>151</v>
      </c>
      <c r="B17" s="191">
        <v>-983396.7</v>
      </c>
      <c r="C17" s="191">
        <v>-1227202.99</v>
      </c>
      <c r="D17" s="191">
        <v>-1614784.33</v>
      </c>
      <c r="E17" s="191">
        <v>-2098858.45</v>
      </c>
    </row>
    <row r="18" spans="1:5" ht="15.75">
      <c r="A18" s="186" t="s">
        <v>3</v>
      </c>
      <c r="B18" s="190"/>
      <c r="C18" s="186"/>
      <c r="D18" s="191" t="s">
        <v>3</v>
      </c>
      <c r="E18" s="191" t="s">
        <v>3</v>
      </c>
    </row>
    <row r="19" spans="1:5" ht="15.75">
      <c r="A19" s="192" t="s">
        <v>99</v>
      </c>
      <c r="B19" s="193">
        <f>B15+B17</f>
        <v>3531342.74</v>
      </c>
      <c r="C19" s="193">
        <f>C15+C17</f>
        <v>3417553.869999999</v>
      </c>
      <c r="D19" s="193">
        <f>D15+D17</f>
        <v>9154394.24</v>
      </c>
      <c r="E19" s="193">
        <f>E15+E17</f>
        <v>8940957.080000002</v>
      </c>
    </row>
    <row r="20" spans="1:5" ht="15.75">
      <c r="A20" s="186" t="s">
        <v>3</v>
      </c>
      <c r="B20" s="190"/>
      <c r="C20" s="186"/>
      <c r="D20" s="191" t="s">
        <v>3</v>
      </c>
      <c r="E20" s="191" t="s">
        <v>3</v>
      </c>
    </row>
    <row r="21" spans="1:5" ht="18.75">
      <c r="A21" s="188" t="s">
        <v>152</v>
      </c>
      <c r="B21" s="191">
        <f>SUM(B23:B27)</f>
        <v>767666078.39</v>
      </c>
      <c r="C21" s="191">
        <f>SUM(C23:C27)</f>
        <v>792750503.7099999</v>
      </c>
      <c r="D21" s="191">
        <f>SUM(D23:D27)</f>
        <v>1558975614.52</v>
      </c>
      <c r="E21" s="191">
        <f>SUM(E23:E27)</f>
        <v>1485381690.1499999</v>
      </c>
    </row>
    <row r="22" spans="1:5" ht="15.75">
      <c r="A22" s="186" t="s">
        <v>3</v>
      </c>
      <c r="B22" s="190"/>
      <c r="C22" s="186"/>
      <c r="D22" s="190" t="s">
        <v>3</v>
      </c>
      <c r="E22" s="191" t="s">
        <v>3</v>
      </c>
    </row>
    <row r="23" spans="1:5" ht="18.75">
      <c r="A23" s="194" t="s">
        <v>153</v>
      </c>
      <c r="B23" s="191">
        <v>765019405.99</v>
      </c>
      <c r="C23" s="191">
        <v>790195915.18</v>
      </c>
      <c r="D23" s="191">
        <v>1553072997.85</v>
      </c>
      <c r="E23" s="191">
        <v>1479886980.49</v>
      </c>
    </row>
    <row r="24" spans="1:5" ht="15.75">
      <c r="A24" s="186" t="s">
        <v>3</v>
      </c>
      <c r="B24" s="190"/>
      <c r="C24" s="190"/>
      <c r="D24" s="191" t="s">
        <v>3</v>
      </c>
      <c r="E24" s="191" t="s">
        <v>3</v>
      </c>
    </row>
    <row r="25" spans="1:5" ht="18.75">
      <c r="A25" s="188" t="s">
        <v>154</v>
      </c>
      <c r="B25" s="191">
        <v>890727.6</v>
      </c>
      <c r="C25" s="191">
        <v>168197.62</v>
      </c>
      <c r="D25" s="191">
        <v>3135625.02</v>
      </c>
      <c r="E25" s="191">
        <v>333747.62</v>
      </c>
    </row>
    <row r="26" spans="1:5" ht="15.75">
      <c r="A26" s="186" t="s">
        <v>3</v>
      </c>
      <c r="B26" s="190"/>
      <c r="C26" s="190"/>
      <c r="D26" s="191" t="s">
        <v>3</v>
      </c>
      <c r="E26" s="191" t="s">
        <v>3</v>
      </c>
    </row>
    <row r="27" spans="1:5" ht="18.75">
      <c r="A27" s="188" t="s">
        <v>155</v>
      </c>
      <c r="B27" s="191">
        <v>1755944.8</v>
      </c>
      <c r="C27" s="191">
        <v>2386390.91</v>
      </c>
      <c r="D27" s="191">
        <v>2766991.65</v>
      </c>
      <c r="E27" s="191">
        <v>5160962.040000001</v>
      </c>
    </row>
    <row r="28" spans="1:5" ht="15.75">
      <c r="A28" s="186" t="s">
        <v>3</v>
      </c>
      <c r="B28" s="191"/>
      <c r="C28" s="186"/>
      <c r="D28" s="191" t="s">
        <v>3</v>
      </c>
      <c r="E28" s="191" t="s">
        <v>3</v>
      </c>
    </row>
    <row r="29" spans="1:5" ht="18.75">
      <c r="A29" s="188" t="s">
        <v>156</v>
      </c>
      <c r="B29" s="191">
        <f>SUM(B31:B33)</f>
        <v>-841612729.67</v>
      </c>
      <c r="C29" s="191">
        <f>SUM(C31:C33)</f>
        <v>-810986648.23</v>
      </c>
      <c r="D29" s="191">
        <f>SUM(D31:D33)</f>
        <v>-1719503471.54</v>
      </c>
      <c r="E29" s="191">
        <f>SUM(E31:E33)</f>
        <v>-1642685572.85</v>
      </c>
    </row>
    <row r="30" spans="1:5" ht="15.75">
      <c r="A30" s="186" t="s">
        <v>3</v>
      </c>
      <c r="B30" s="190"/>
      <c r="C30" s="186"/>
      <c r="D30" s="191" t="s">
        <v>3</v>
      </c>
      <c r="E30" s="191" t="s">
        <v>3</v>
      </c>
    </row>
    <row r="31" spans="1:5" ht="18.75">
      <c r="A31" s="188" t="s">
        <v>157</v>
      </c>
      <c r="B31" s="191">
        <v>-841609279.67</v>
      </c>
      <c r="C31" s="191">
        <v>-810958676.87</v>
      </c>
      <c r="D31" s="191">
        <v>-1719459278.92</v>
      </c>
      <c r="E31" s="191">
        <v>-1642657245.49</v>
      </c>
    </row>
    <row r="32" spans="1:5" ht="15.75">
      <c r="A32" s="186" t="s">
        <v>3</v>
      </c>
      <c r="B32" s="190"/>
      <c r="C32" s="190"/>
      <c r="D32" s="191" t="s">
        <v>3</v>
      </c>
      <c r="E32" s="191" t="s">
        <v>3</v>
      </c>
    </row>
    <row r="33" spans="1:5" ht="15.75">
      <c r="A33" s="188" t="s">
        <v>158</v>
      </c>
      <c r="B33" s="191">
        <v>-3450</v>
      </c>
      <c r="C33" s="191">
        <v>-27971.36</v>
      </c>
      <c r="D33" s="191">
        <v>-44192.62</v>
      </c>
      <c r="E33" s="191">
        <v>-28327.36</v>
      </c>
    </row>
    <row r="34" spans="1:5" ht="15.75">
      <c r="A34" s="186" t="s">
        <v>3</v>
      </c>
      <c r="B34" s="190"/>
      <c r="C34" s="190"/>
      <c r="D34" s="191" t="s">
        <v>3</v>
      </c>
      <c r="E34" s="191" t="s">
        <v>3</v>
      </c>
    </row>
    <row r="35" spans="1:5" ht="18.75">
      <c r="A35" s="188" t="s">
        <v>159</v>
      </c>
      <c r="B35" s="191">
        <f>SUM(B37:B39)</f>
        <v>263425.95</v>
      </c>
      <c r="C35" s="191">
        <f>SUM(C37:C39)</f>
        <v>655281.9</v>
      </c>
      <c r="D35" s="191">
        <f>SUM(D37:D39)</f>
        <v>263425.95</v>
      </c>
      <c r="E35" s="191">
        <f>SUM(E37:E39)</f>
        <v>655281.9</v>
      </c>
    </row>
    <row r="36" spans="1:5" ht="15.75">
      <c r="A36" s="186" t="s">
        <v>3</v>
      </c>
      <c r="B36" s="190"/>
      <c r="C36" s="186"/>
      <c r="D36" s="191" t="s">
        <v>3</v>
      </c>
      <c r="E36" s="191" t="s">
        <v>3</v>
      </c>
    </row>
    <row r="37" spans="1:5" ht="15.75">
      <c r="A37" s="186" t="s">
        <v>100</v>
      </c>
      <c r="B37" s="191">
        <v>263425.95</v>
      </c>
      <c r="C37" s="191">
        <v>655281.9</v>
      </c>
      <c r="D37" s="191">
        <v>263425.95</v>
      </c>
      <c r="E37" s="191">
        <v>655281.9</v>
      </c>
    </row>
    <row r="38" spans="1:5" ht="15.75">
      <c r="A38" s="186" t="s">
        <v>3</v>
      </c>
      <c r="B38" s="190"/>
      <c r="C38" s="190"/>
      <c r="D38" s="191" t="s">
        <v>3</v>
      </c>
      <c r="E38" s="191" t="s">
        <v>3</v>
      </c>
    </row>
    <row r="39" spans="1:5" ht="15.75">
      <c r="A39" s="186" t="s">
        <v>101</v>
      </c>
      <c r="B39" s="191">
        <v>0</v>
      </c>
      <c r="C39" s="191">
        <v>0</v>
      </c>
      <c r="D39" s="191">
        <v>0</v>
      </c>
      <c r="E39" s="191">
        <v>0</v>
      </c>
    </row>
    <row r="40" spans="1:5" ht="15.75">
      <c r="A40" s="186" t="s">
        <v>3</v>
      </c>
      <c r="B40" s="190"/>
      <c r="C40" s="186"/>
      <c r="D40" s="191" t="s">
        <v>3</v>
      </c>
      <c r="E40" s="191" t="s">
        <v>3</v>
      </c>
    </row>
    <row r="41" spans="1:5" ht="15.75">
      <c r="A41" s="192" t="s">
        <v>102</v>
      </c>
      <c r="B41" s="195">
        <f>B19+B21+B29+B35</f>
        <v>-70151882.58999996</v>
      </c>
      <c r="C41" s="195">
        <f>C19+C21+C29+C35</f>
        <v>-14163308.750000095</v>
      </c>
      <c r="D41" s="195">
        <f>D19+D21+D29+D35</f>
        <v>-151110036.82999998</v>
      </c>
      <c r="E41" s="195">
        <f>E19+E21+E29+E35</f>
        <v>-147707643.72000012</v>
      </c>
    </row>
    <row r="42" spans="1:5" ht="15.75">
      <c r="A42" s="186" t="s">
        <v>3</v>
      </c>
      <c r="B42" s="191"/>
      <c r="C42" s="186"/>
      <c r="D42" s="191" t="s">
        <v>3</v>
      </c>
      <c r="E42" s="191" t="s">
        <v>3</v>
      </c>
    </row>
    <row r="43" spans="1:5" ht="18.75">
      <c r="A43" s="188" t="s">
        <v>160</v>
      </c>
      <c r="B43" s="191">
        <v>2513038.39</v>
      </c>
      <c r="C43" s="191">
        <v>1187052.52</v>
      </c>
      <c r="D43" s="191">
        <v>5204119.87</v>
      </c>
      <c r="E43" s="191">
        <v>10169263.34</v>
      </c>
    </row>
    <row r="44" spans="1:5" ht="15.75">
      <c r="A44" s="186" t="s">
        <v>3</v>
      </c>
      <c r="B44" s="190"/>
      <c r="C44" s="190"/>
      <c r="D44" s="191" t="s">
        <v>3</v>
      </c>
      <c r="E44" s="191" t="s">
        <v>3</v>
      </c>
    </row>
    <row r="45" spans="1:5" ht="18.75">
      <c r="A45" s="188" t="s">
        <v>161</v>
      </c>
      <c r="B45" s="191">
        <v>-69997689.75</v>
      </c>
      <c r="C45" s="191">
        <v>-70876014.76</v>
      </c>
      <c r="D45" s="191">
        <v>-116779973.91</v>
      </c>
      <c r="E45" s="191">
        <v>-152463099.04</v>
      </c>
    </row>
    <row r="46" spans="1:5" ht="15.75">
      <c r="A46" s="186" t="s">
        <v>3</v>
      </c>
      <c r="B46" s="190"/>
      <c r="C46" s="186"/>
      <c r="D46" s="191" t="s">
        <v>3</v>
      </c>
      <c r="E46" s="191" t="s">
        <v>3</v>
      </c>
    </row>
    <row r="47" spans="1:5" ht="18.75">
      <c r="A47" s="188" t="s">
        <v>162</v>
      </c>
      <c r="B47" s="191">
        <f>B49+B51</f>
        <v>374199.46000003815</v>
      </c>
      <c r="C47" s="191">
        <f>C49+C51</f>
        <v>-5193855.069999933</v>
      </c>
      <c r="D47" s="191">
        <f>D49+D51</f>
        <v>1064284.2799999714</v>
      </c>
      <c r="E47" s="191">
        <f>E49+E51</f>
        <v>23355465.299999714</v>
      </c>
    </row>
    <row r="48" spans="1:5" ht="15.75">
      <c r="A48" s="186" t="s">
        <v>3</v>
      </c>
      <c r="B48" s="190"/>
      <c r="C48" s="186"/>
      <c r="D48" s="191" t="s">
        <v>3</v>
      </c>
      <c r="E48" s="191" t="s">
        <v>3</v>
      </c>
    </row>
    <row r="49" spans="1:5" ht="15.75">
      <c r="A49" s="186" t="s">
        <v>103</v>
      </c>
      <c r="B49" s="191">
        <v>791235108.19</v>
      </c>
      <c r="C49" s="191">
        <v>821330682.98</v>
      </c>
      <c r="D49" s="191">
        <v>1578670246.19</v>
      </c>
      <c r="E49" s="191">
        <v>1589204074.1299996</v>
      </c>
    </row>
    <row r="50" spans="1:5" ht="15.75">
      <c r="A50" s="186" t="s">
        <v>3</v>
      </c>
      <c r="B50" s="190"/>
      <c r="C50" s="190"/>
      <c r="D50" s="191" t="s">
        <v>3</v>
      </c>
      <c r="E50" s="191" t="s">
        <v>3</v>
      </c>
    </row>
    <row r="51" spans="1:5" ht="15.75">
      <c r="A51" s="186" t="s">
        <v>104</v>
      </c>
      <c r="B51" s="191">
        <v>-790860908.73</v>
      </c>
      <c r="C51" s="191">
        <v>-826524538.05</v>
      </c>
      <c r="D51" s="191">
        <v>-1577605961.91</v>
      </c>
      <c r="E51" s="191">
        <v>-1565848608.83</v>
      </c>
    </row>
    <row r="52" spans="1:5" ht="15.75">
      <c r="A52" s="186" t="s">
        <v>3</v>
      </c>
      <c r="B52" s="190"/>
      <c r="C52" s="186"/>
      <c r="D52" s="191" t="s">
        <v>3</v>
      </c>
      <c r="E52" s="191" t="s">
        <v>3</v>
      </c>
    </row>
    <row r="53" spans="1:5" ht="18.75">
      <c r="A53" s="188" t="s">
        <v>163</v>
      </c>
      <c r="B53" s="191">
        <v>357592.56</v>
      </c>
      <c r="C53" s="191">
        <v>321941.89</v>
      </c>
      <c r="D53" s="191">
        <v>582580.83</v>
      </c>
      <c r="E53" s="191">
        <v>620070.19</v>
      </c>
    </row>
    <row r="54" spans="1:5" ht="15.75">
      <c r="A54" s="186" t="s">
        <v>3</v>
      </c>
      <c r="B54" s="190"/>
      <c r="C54" s="190"/>
      <c r="D54" s="191" t="s">
        <v>3</v>
      </c>
      <c r="E54" s="191" t="s">
        <v>3</v>
      </c>
    </row>
    <row r="55" spans="1:5" ht="18.75">
      <c r="A55" s="186" t="s">
        <v>174</v>
      </c>
      <c r="B55" s="191">
        <v>-79090.93</v>
      </c>
      <c r="C55" s="191">
        <v>0</v>
      </c>
      <c r="D55" s="191">
        <v>-124806.89</v>
      </c>
      <c r="E55" s="191">
        <v>0</v>
      </c>
    </row>
    <row r="56" spans="1:5" ht="15.75">
      <c r="A56" s="186" t="s">
        <v>3</v>
      </c>
      <c r="B56" s="190"/>
      <c r="C56" s="190"/>
      <c r="D56" s="191" t="s">
        <v>3</v>
      </c>
      <c r="E56" s="191" t="s">
        <v>3</v>
      </c>
    </row>
    <row r="57" spans="1:5" ht="18.75">
      <c r="A57" s="188" t="s">
        <v>173</v>
      </c>
      <c r="B57" s="191">
        <v>79000000</v>
      </c>
      <c r="C57" s="191">
        <v>0</v>
      </c>
      <c r="D57" s="191">
        <v>79001320</v>
      </c>
      <c r="E57" s="191">
        <v>60851.14</v>
      </c>
    </row>
    <row r="58" spans="1:5" ht="15.75">
      <c r="A58" s="186" t="s">
        <v>3</v>
      </c>
      <c r="B58" s="190"/>
      <c r="C58" s="186"/>
      <c r="D58" s="191" t="s">
        <v>3</v>
      </c>
      <c r="E58" s="191" t="s">
        <v>3</v>
      </c>
    </row>
    <row r="59" spans="1:5" ht="15.75">
      <c r="A59" s="188" t="s">
        <v>164</v>
      </c>
      <c r="B59" s="196">
        <f>B61+B63</f>
        <v>2608333.5100000002</v>
      </c>
      <c r="C59" s="196">
        <f>C61+C63</f>
        <v>6789371.139999999</v>
      </c>
      <c r="D59" s="196">
        <f>D61+D63</f>
        <v>11365019.689999998</v>
      </c>
      <c r="E59" s="196">
        <f>E61+E63</f>
        <v>21866855.690000005</v>
      </c>
    </row>
    <row r="60" spans="1:5" ht="15.75">
      <c r="A60" s="186" t="s">
        <v>3</v>
      </c>
      <c r="B60" s="190"/>
      <c r="C60" s="186"/>
      <c r="D60" s="191" t="s">
        <v>3</v>
      </c>
      <c r="E60" s="191" t="s">
        <v>3</v>
      </c>
    </row>
    <row r="61" spans="1:5" ht="15.75">
      <c r="A61" s="186" t="s">
        <v>105</v>
      </c>
      <c r="B61" s="191">
        <v>6304874.37</v>
      </c>
      <c r="C61" s="191">
        <v>9319615.7</v>
      </c>
      <c r="D61" s="191">
        <v>16970015.06</v>
      </c>
      <c r="E61" s="191">
        <v>27630357.870000005</v>
      </c>
    </row>
    <row r="62" spans="1:5" ht="15.75">
      <c r="A62" s="186" t="s">
        <v>3</v>
      </c>
      <c r="B62" s="190"/>
      <c r="C62" s="190"/>
      <c r="D62" s="191" t="s">
        <v>3</v>
      </c>
      <c r="E62" s="191" t="s">
        <v>3</v>
      </c>
    </row>
    <row r="63" spans="1:5" ht="15.75">
      <c r="A63" s="186" t="s">
        <v>106</v>
      </c>
      <c r="B63" s="191">
        <v>-3696540.86</v>
      </c>
      <c r="C63" s="191">
        <v>-2530244.56</v>
      </c>
      <c r="D63" s="191">
        <v>-5604995.37</v>
      </c>
      <c r="E63" s="191">
        <v>-5763502.18</v>
      </c>
    </row>
    <row r="64" spans="1:5" ht="15.75">
      <c r="A64" s="186" t="s">
        <v>3</v>
      </c>
      <c r="B64" s="190"/>
      <c r="C64" s="186"/>
      <c r="D64" s="191" t="s">
        <v>3</v>
      </c>
      <c r="E64" s="191" t="s">
        <v>3</v>
      </c>
    </row>
    <row r="65" spans="1:5" ht="15.75">
      <c r="A65" s="192" t="s">
        <v>107</v>
      </c>
      <c r="B65" s="195">
        <f>B41+B43+B45+B47+B53+B55+B57+B59</f>
        <v>-55375499.34999993</v>
      </c>
      <c r="C65" s="195">
        <f>C41+C43+C45+C47+C53+C55+C57+C59</f>
        <v>-81934813.03000003</v>
      </c>
      <c r="D65" s="195">
        <f>D41+D43+D45+D47+D53+D55+D57+D59</f>
        <v>-170797492.95999998</v>
      </c>
      <c r="E65" s="195">
        <f>E41+E43+E45+E47+E53+E55+E57+E59</f>
        <v>-244098237.10000038</v>
      </c>
    </row>
    <row r="66" spans="1:5" ht="15.75">
      <c r="A66" s="186" t="s">
        <v>3</v>
      </c>
      <c r="B66" s="190"/>
      <c r="C66" s="186"/>
      <c r="D66" s="191" t="s">
        <v>3</v>
      </c>
      <c r="E66" s="191" t="s">
        <v>3</v>
      </c>
    </row>
    <row r="67" spans="1:5" ht="15.75">
      <c r="A67" s="186" t="s">
        <v>108</v>
      </c>
      <c r="B67" s="191">
        <v>0</v>
      </c>
      <c r="C67" s="191">
        <v>0</v>
      </c>
      <c r="D67" s="191">
        <v>0</v>
      </c>
      <c r="E67" s="191">
        <v>0</v>
      </c>
    </row>
    <row r="68" spans="1:5" ht="15.75">
      <c r="A68" s="186"/>
      <c r="B68" s="190"/>
      <c r="C68" s="191"/>
      <c r="D68" s="191" t="s">
        <v>3</v>
      </c>
      <c r="E68" s="191" t="s">
        <v>3</v>
      </c>
    </row>
    <row r="69" spans="1:5" ht="15.75">
      <c r="A69" s="186" t="s">
        <v>109</v>
      </c>
      <c r="B69" s="191">
        <v>0</v>
      </c>
      <c r="C69" s="191">
        <v>0</v>
      </c>
      <c r="D69" s="191">
        <v>0</v>
      </c>
      <c r="E69" s="191">
        <v>0</v>
      </c>
    </row>
    <row r="70" spans="1:5" ht="15.75">
      <c r="A70" s="186"/>
      <c r="B70" s="190"/>
      <c r="C70" s="186"/>
      <c r="D70" s="191" t="s">
        <v>3</v>
      </c>
      <c r="E70" s="191" t="s">
        <v>3</v>
      </c>
    </row>
    <row r="71" spans="1:5" ht="18.75">
      <c r="A71" s="197" t="s">
        <v>175</v>
      </c>
      <c r="B71" s="195">
        <f>B65+B67+B69</f>
        <v>-55375499.34999993</v>
      </c>
      <c r="C71" s="195">
        <f>C65+C67+C69</f>
        <v>-81934813.03000003</v>
      </c>
      <c r="D71" s="195">
        <f>D65+D67+D69</f>
        <v>-170797492.95999998</v>
      </c>
      <c r="E71" s="195">
        <f>E65+E67+E69</f>
        <v>-244098237.10000038</v>
      </c>
    </row>
    <row r="72" spans="1:5" ht="15.75">
      <c r="A72" s="186" t="s">
        <v>3</v>
      </c>
      <c r="B72" s="190"/>
      <c r="C72" s="186"/>
      <c r="D72" s="191" t="s">
        <v>3</v>
      </c>
      <c r="E72" s="191" t="s">
        <v>3</v>
      </c>
    </row>
    <row r="73" spans="1:5" ht="15.75">
      <c r="A73" s="186" t="s">
        <v>3</v>
      </c>
      <c r="B73" s="190"/>
      <c r="C73" s="186"/>
      <c r="D73" s="191" t="s">
        <v>3</v>
      </c>
      <c r="E73" s="191" t="s">
        <v>3</v>
      </c>
    </row>
    <row r="74" spans="1:5" ht="15.75">
      <c r="A74" s="198" t="s">
        <v>3</v>
      </c>
      <c r="B74" s="199"/>
      <c r="C74" s="198"/>
      <c r="D74" s="200" t="s">
        <v>3</v>
      </c>
      <c r="E74" s="200" t="s">
        <v>3</v>
      </c>
    </row>
    <row r="76" spans="3:5" ht="15.75">
      <c r="C76" s="201"/>
      <c r="D76" s="202"/>
      <c r="E76" s="201"/>
    </row>
    <row r="77" spans="2:5" ht="15.75">
      <c r="B77" s="203"/>
      <c r="C77" s="201"/>
      <c r="D77" s="201"/>
      <c r="E77" s="201"/>
    </row>
    <row r="78" spans="4:5" ht="15.75" hidden="1">
      <c r="D78" s="201"/>
      <c r="E78" s="201"/>
    </row>
    <row r="79" spans="2:5" ht="15.75">
      <c r="B79" s="201"/>
      <c r="C79" s="201"/>
      <c r="D79" s="201"/>
      <c r="E79" s="201"/>
    </row>
    <row r="81" spans="1:8" ht="15.75">
      <c r="A81" s="161" t="s">
        <v>24</v>
      </c>
      <c r="B81" s="161" t="s">
        <v>56</v>
      </c>
      <c r="C81" s="170"/>
      <c r="D81" s="161" t="s">
        <v>58</v>
      </c>
      <c r="E81" s="171"/>
      <c r="F81" s="126"/>
      <c r="G81" s="161" t="s">
        <v>58</v>
      </c>
      <c r="H81" s="171"/>
    </row>
    <row r="82" spans="1:8" ht="15.75">
      <c r="A82" s="161" t="s">
        <v>25</v>
      </c>
      <c r="B82" s="173" t="s">
        <v>26</v>
      </c>
      <c r="C82" s="170"/>
      <c r="D82" s="173" t="s">
        <v>27</v>
      </c>
      <c r="E82" s="171"/>
      <c r="F82" s="172"/>
      <c r="G82" s="173" t="s">
        <v>27</v>
      </c>
      <c r="H82" s="171"/>
    </row>
    <row r="83" spans="1:9" ht="15.75">
      <c r="A83" s="204" t="s">
        <v>176</v>
      </c>
      <c r="B83" s="205"/>
      <c r="C83" s="173"/>
      <c r="D83" s="173" t="s">
        <v>59</v>
      </c>
      <c r="E83" s="171"/>
      <c r="F83" s="172"/>
      <c r="G83" s="172"/>
      <c r="H83" s="173" t="s">
        <v>59</v>
      </c>
      <c r="I83" s="171"/>
    </row>
    <row r="84" spans="1:9" ht="15.75">
      <c r="A84" s="172"/>
      <c r="B84" s="172"/>
      <c r="C84" s="172"/>
      <c r="D84" s="172"/>
      <c r="E84" s="172"/>
      <c r="F84" s="172"/>
      <c r="G84" s="172"/>
      <c r="H84" s="172"/>
      <c r="I84" s="172"/>
    </row>
    <row r="85" spans="1:10" ht="15.75">
      <c r="A85" s="172"/>
      <c r="B85" s="172"/>
      <c r="C85" s="172"/>
      <c r="D85" s="172"/>
      <c r="E85" s="172"/>
      <c r="F85" s="172"/>
      <c r="G85" s="172"/>
      <c r="H85" s="172"/>
      <c r="I85" s="172"/>
      <c r="J85" s="172"/>
    </row>
    <row r="86" spans="1:10" ht="15.75">
      <c r="A86" s="204"/>
      <c r="B86" s="205"/>
      <c r="C86" s="163"/>
      <c r="D86" s="167"/>
      <c r="E86" s="167"/>
      <c r="F86" s="126"/>
      <c r="G86" s="167"/>
      <c r="H86" s="167"/>
      <c r="I86" s="167"/>
      <c r="J86" s="167"/>
    </row>
    <row r="87" spans="1:10" ht="15.75">
      <c r="A87" s="161"/>
      <c r="B87" s="126"/>
      <c r="C87" s="163"/>
      <c r="D87" s="167"/>
      <c r="E87" s="167"/>
      <c r="F87" s="167"/>
      <c r="G87" s="171"/>
      <c r="H87" s="126"/>
      <c r="I87" s="167"/>
      <c r="J87" s="167"/>
    </row>
    <row r="88" spans="1:10" ht="15.75">
      <c r="A88" s="161"/>
      <c r="B88" s="126"/>
      <c r="C88" s="163"/>
      <c r="D88" s="167"/>
      <c r="E88" s="167"/>
      <c r="F88" s="126"/>
      <c r="G88" s="126"/>
      <c r="H88" s="126"/>
      <c r="I88" s="167"/>
      <c r="J88" s="167"/>
    </row>
    <row r="89" spans="1:10" ht="15.75">
      <c r="A89" s="165"/>
      <c r="B89" s="161"/>
      <c r="C89" s="126"/>
      <c r="D89" s="127"/>
      <c r="E89" s="167"/>
      <c r="F89" s="126"/>
      <c r="G89" s="165"/>
      <c r="H89" s="165"/>
      <c r="I89" s="127"/>
      <c r="J89" s="167"/>
    </row>
    <row r="90" spans="1:10" ht="15.75">
      <c r="A90" s="165"/>
      <c r="B90" s="126"/>
      <c r="C90" s="126"/>
      <c r="D90" s="127"/>
      <c r="E90" s="167"/>
      <c r="F90" s="126"/>
      <c r="G90" s="167"/>
      <c r="H90" s="167"/>
      <c r="I90" s="127"/>
      <c r="J90" s="167"/>
    </row>
    <row r="91" spans="1:10" ht="15.75">
      <c r="A91" s="167"/>
      <c r="B91" s="126"/>
      <c r="C91" s="126"/>
      <c r="D91" s="127"/>
      <c r="E91" s="167"/>
      <c r="F91" s="126"/>
      <c r="G91" s="165"/>
      <c r="H91" s="165"/>
      <c r="I91" s="127"/>
      <c r="J91" s="167"/>
    </row>
    <row r="92" spans="1:10" ht="15.75">
      <c r="A92" s="163"/>
      <c r="B92" s="126"/>
      <c r="C92" s="126"/>
      <c r="D92" s="127"/>
      <c r="E92" s="167"/>
      <c r="F92" s="126"/>
      <c r="G92" s="127"/>
      <c r="H92" s="127"/>
      <c r="I92" s="127"/>
      <c r="J92" s="167"/>
    </row>
    <row r="93" spans="1:10" ht="15.75">
      <c r="A93" s="161"/>
      <c r="B93" s="126"/>
      <c r="C93" s="163"/>
      <c r="D93" s="167"/>
      <c r="E93" s="167"/>
      <c r="F93" s="126"/>
      <c r="G93" s="126"/>
      <c r="H93" s="126"/>
      <c r="I93" s="167"/>
      <c r="J93" s="167"/>
    </row>
    <row r="94" spans="1:10" ht="15.75">
      <c r="A94" s="161"/>
      <c r="B94" s="126"/>
      <c r="C94" s="163"/>
      <c r="D94" s="167"/>
      <c r="E94" s="167"/>
      <c r="F94" s="126"/>
      <c r="G94" s="126"/>
      <c r="H94" s="126"/>
      <c r="I94" s="167"/>
      <c r="J94" s="167"/>
    </row>
    <row r="95" spans="1:10" ht="15.75">
      <c r="A95" s="161"/>
      <c r="B95" s="126"/>
      <c r="C95" s="163"/>
      <c r="D95" s="167"/>
      <c r="E95" s="167"/>
      <c r="F95" s="126"/>
      <c r="G95" s="126"/>
      <c r="H95" s="126"/>
      <c r="I95" s="167"/>
      <c r="J95" s="167"/>
    </row>
    <row r="96" spans="1:10" ht="15.75">
      <c r="A96" s="161"/>
      <c r="B96" s="174"/>
      <c r="C96" s="174"/>
      <c r="D96" s="171"/>
      <c r="E96" s="165"/>
      <c r="F96" s="126"/>
      <c r="G96" s="126"/>
      <c r="H96" s="126"/>
      <c r="I96" s="171"/>
      <c r="J96" s="165"/>
    </row>
    <row r="97" spans="1:8" ht="15.75">
      <c r="A97" s="161" t="s">
        <v>60</v>
      </c>
      <c r="B97" s="161" t="s">
        <v>110</v>
      </c>
      <c r="C97" s="170"/>
      <c r="D97" s="165" t="s">
        <v>29</v>
      </c>
      <c r="E97" s="171"/>
      <c r="F97" s="171"/>
      <c r="G97" s="165" t="s">
        <v>29</v>
      </c>
      <c r="H97" s="171"/>
    </row>
    <row r="98" spans="1:8" ht="15.75">
      <c r="A98" s="165" t="s">
        <v>30</v>
      </c>
      <c r="B98" s="161" t="s">
        <v>111</v>
      </c>
      <c r="C98" s="170"/>
      <c r="D98" s="167" t="s">
        <v>31</v>
      </c>
      <c r="E98" s="171"/>
      <c r="F98" s="167"/>
      <c r="G98" s="167" t="s">
        <v>31</v>
      </c>
      <c r="H98" s="171"/>
    </row>
    <row r="99" spans="1:8" ht="15.75">
      <c r="A99" s="167" t="s">
        <v>61</v>
      </c>
      <c r="B99" s="163" t="s">
        <v>112</v>
      </c>
      <c r="C99" s="170"/>
      <c r="D99" s="165" t="s">
        <v>32</v>
      </c>
      <c r="E99" s="171"/>
      <c r="F99" s="165"/>
      <c r="G99" s="165" t="s">
        <v>32</v>
      </c>
      <c r="H99" s="171"/>
    </row>
    <row r="100" spans="1:8" ht="15.75">
      <c r="A100" s="126"/>
      <c r="B100" s="163"/>
      <c r="C100" s="126"/>
      <c r="D100" s="127"/>
      <c r="E100" s="127"/>
      <c r="F100" s="165"/>
      <c r="G100" s="127"/>
      <c r="H100" s="127"/>
    </row>
  </sheetData>
  <sheetProtection/>
  <mergeCells count="8">
    <mergeCell ref="A83:B83"/>
    <mergeCell ref="A86:B86"/>
    <mergeCell ref="A1:E1"/>
    <mergeCell ref="A2:E2"/>
    <mergeCell ref="A3:E3"/>
    <mergeCell ref="A4:E4"/>
    <mergeCell ref="A5:E5"/>
    <mergeCell ref="A6:E6"/>
  </mergeCells>
  <printOptions horizontalCentered="1"/>
  <pageMargins left="0.31496062992125984" right="0.31496062992125984" top="0.7874015748031497" bottom="0.7874015748031497" header="0.31496062992125984" footer="0.31496062992125984"/>
  <pageSetup horizontalDpi="600" verticalDpi="600" orientation="portrait" paperSize="9" scale="55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32"/>
  <sheetViews>
    <sheetView showGridLines="0" view="pageBreakPreview" zoomScale="60" zoomScalePageLayoutView="0" workbookViewId="0" topLeftCell="A1">
      <selection activeCell="A28" sqref="A28:E35"/>
    </sheetView>
  </sheetViews>
  <sheetFormatPr defaultColWidth="0" defaultRowHeight="15"/>
  <cols>
    <col min="1" max="1" width="75.7109375" style="93" customWidth="1"/>
    <col min="2" max="2" width="23.8515625" style="93" customWidth="1"/>
    <col min="3" max="3" width="23.57421875" style="93" customWidth="1"/>
    <col min="4" max="5" width="25.7109375" style="93" customWidth="1"/>
    <col min="6" max="16" width="0" style="93" hidden="1" customWidth="1"/>
    <col min="17" max="16384" width="9.140625" style="93" hidden="1" customWidth="1"/>
  </cols>
  <sheetData>
    <row r="1" spans="1:5" ht="15.75">
      <c r="A1" s="237" t="s">
        <v>0</v>
      </c>
      <c r="B1" s="238"/>
      <c r="C1" s="238"/>
      <c r="D1" s="238"/>
      <c r="E1" s="239"/>
    </row>
    <row r="2" spans="1:5" ht="15.75">
      <c r="A2" s="240" t="s">
        <v>1</v>
      </c>
      <c r="B2" s="241"/>
      <c r="C2" s="241"/>
      <c r="D2" s="241"/>
      <c r="E2" s="242"/>
    </row>
    <row r="3" spans="1:5" ht="15.75">
      <c r="A3" s="243" t="s">
        <v>147</v>
      </c>
      <c r="B3" s="244"/>
      <c r="C3" s="244"/>
      <c r="D3" s="244"/>
      <c r="E3" s="245"/>
    </row>
    <row r="4" spans="1:5" ht="15.75">
      <c r="A4" s="237"/>
      <c r="B4" s="238"/>
      <c r="C4" s="238"/>
      <c r="D4" s="238"/>
      <c r="E4" s="239"/>
    </row>
    <row r="5" spans="1:5" ht="15.75">
      <c r="A5" s="240" t="s">
        <v>55</v>
      </c>
      <c r="B5" s="241"/>
      <c r="C5" s="241"/>
      <c r="D5" s="241"/>
      <c r="E5" s="242"/>
    </row>
    <row r="6" spans="1:5" ht="15.75">
      <c r="A6" s="243"/>
      <c r="B6" s="244"/>
      <c r="C6" s="244"/>
      <c r="D6" s="244"/>
      <c r="E6" s="245"/>
    </row>
    <row r="7" spans="1:5" ht="15.75">
      <c r="A7" s="94"/>
      <c r="B7" s="95"/>
      <c r="C7" s="95"/>
      <c r="D7" s="95"/>
      <c r="E7" s="95"/>
    </row>
    <row r="8" spans="1:5" ht="15.75">
      <c r="A8" s="1"/>
      <c r="B8" s="79" t="s">
        <v>165</v>
      </c>
      <c r="C8" s="79" t="s">
        <v>148</v>
      </c>
      <c r="D8" s="99">
        <v>43252</v>
      </c>
      <c r="E8" s="99">
        <v>42887</v>
      </c>
    </row>
    <row r="9" spans="1:5" ht="15.75">
      <c r="A9" s="2"/>
      <c r="B9" s="79" t="s">
        <v>2</v>
      </c>
      <c r="C9" s="79" t="s">
        <v>2</v>
      </c>
      <c r="D9" s="79" t="s">
        <v>2</v>
      </c>
      <c r="E9" s="79" t="s">
        <v>2</v>
      </c>
    </row>
    <row r="10" spans="1:5" ht="15.75">
      <c r="A10" s="2"/>
      <c r="B10" s="80"/>
      <c r="C10" s="80"/>
      <c r="D10" s="80"/>
      <c r="E10" s="80"/>
    </row>
    <row r="11" spans="1:5" ht="18.75">
      <c r="A11" s="88" t="s">
        <v>175</v>
      </c>
      <c r="B11" s="84">
        <f>'DRE 2 Trimestre'!B71</f>
        <v>-55375499.34999993</v>
      </c>
      <c r="C11" s="84">
        <f>'DRE 2 Trimestre'!C71</f>
        <v>-81934813.03000003</v>
      </c>
      <c r="D11" s="84">
        <f>'DRE 2 Trimestre'!D71</f>
        <v>-170797492.95999998</v>
      </c>
      <c r="E11" s="84">
        <f>'DRE 2 Trimestre'!E71</f>
        <v>-244098237.10000038</v>
      </c>
    </row>
    <row r="12" spans="1:5" ht="15.75">
      <c r="A12" s="2" t="s">
        <v>3</v>
      </c>
      <c r="B12" s="2"/>
      <c r="C12" s="2"/>
      <c r="D12" s="81" t="s">
        <v>3</v>
      </c>
      <c r="E12" s="81" t="s">
        <v>3</v>
      </c>
    </row>
    <row r="13" spans="1:5" ht="15.75">
      <c r="A13" s="2" t="s">
        <v>3</v>
      </c>
      <c r="B13" s="2"/>
      <c r="C13" s="2"/>
      <c r="D13" s="81" t="s">
        <v>3</v>
      </c>
      <c r="E13" s="81" t="s">
        <v>3</v>
      </c>
    </row>
    <row r="14" spans="1:5" ht="15.75">
      <c r="A14" s="3" t="s">
        <v>54</v>
      </c>
      <c r="B14" s="84">
        <f>B11</f>
        <v>-55375499.34999993</v>
      </c>
      <c r="C14" s="84">
        <f>C11</f>
        <v>-81934813.03000003</v>
      </c>
      <c r="D14" s="84">
        <f>D11</f>
        <v>-170797492.95999998</v>
      </c>
      <c r="E14" s="84">
        <f>E11</f>
        <v>-244098237.10000038</v>
      </c>
    </row>
    <row r="15" spans="1:5" ht="15.75">
      <c r="A15" s="2" t="s">
        <v>3</v>
      </c>
      <c r="B15" s="2"/>
      <c r="C15" s="2"/>
      <c r="D15" s="81" t="s">
        <v>3</v>
      </c>
      <c r="E15" s="81" t="s">
        <v>3</v>
      </c>
    </row>
    <row r="16" spans="1:5" ht="15.75">
      <c r="A16" s="2" t="s">
        <v>3</v>
      </c>
      <c r="B16" s="2"/>
      <c r="C16" s="2"/>
      <c r="D16" s="81" t="s">
        <v>3</v>
      </c>
      <c r="E16" s="81" t="s">
        <v>3</v>
      </c>
    </row>
    <row r="17" spans="1:5" ht="15.75">
      <c r="A17" s="4" t="s">
        <v>3</v>
      </c>
      <c r="B17" s="4"/>
      <c r="C17" s="4"/>
      <c r="D17" s="82" t="s">
        <v>3</v>
      </c>
      <c r="E17" s="82" t="s">
        <v>3</v>
      </c>
    </row>
    <row r="24" spans="1:10" ht="15.75">
      <c r="A24" s="115"/>
      <c r="B24" s="113"/>
      <c r="C24" s="116"/>
      <c r="D24" s="116"/>
      <c r="E24" s="114"/>
      <c r="F24" s="113"/>
      <c r="G24" s="113"/>
      <c r="H24" s="113"/>
      <c r="I24" s="118"/>
      <c r="J24" s="118"/>
    </row>
    <row r="25" spans="1:10" ht="15.75">
      <c r="A25" s="115"/>
      <c r="B25" s="113"/>
      <c r="C25" s="116"/>
      <c r="D25" s="116"/>
      <c r="E25" s="114"/>
      <c r="F25" s="113"/>
      <c r="G25" s="113"/>
      <c r="H25" s="113"/>
      <c r="I25" s="118"/>
      <c r="J25" s="118"/>
    </row>
    <row r="26" spans="1:10" ht="15.75">
      <c r="A26" s="115"/>
      <c r="B26" s="113"/>
      <c r="C26" s="116"/>
      <c r="D26" s="116"/>
      <c r="E26" s="114"/>
      <c r="F26" s="113"/>
      <c r="G26" s="113"/>
      <c r="H26" s="113"/>
      <c r="I26" s="118"/>
      <c r="J26" s="118"/>
    </row>
    <row r="27" spans="1:10" ht="15.75">
      <c r="A27" s="115"/>
      <c r="B27" s="121"/>
      <c r="C27" s="121"/>
      <c r="D27" s="121"/>
      <c r="E27" s="114"/>
      <c r="F27" s="113"/>
      <c r="G27" s="113"/>
      <c r="H27" s="113"/>
      <c r="I27" s="120"/>
      <c r="J27" s="117"/>
    </row>
    <row r="28" spans="1:10" ht="15.75">
      <c r="A28" s="115"/>
      <c r="B28" s="115"/>
      <c r="C28" s="115"/>
      <c r="D28" s="115"/>
      <c r="E28" s="119"/>
      <c r="F28" s="115"/>
      <c r="G28" s="113"/>
      <c r="H28" s="120"/>
      <c r="I28" s="117" t="s">
        <v>29</v>
      </c>
      <c r="J28" s="120"/>
    </row>
    <row r="29" spans="1:10" ht="15.75">
      <c r="A29" s="117"/>
      <c r="B29" s="117"/>
      <c r="C29" s="113"/>
      <c r="D29" s="115"/>
      <c r="E29" s="119"/>
      <c r="F29" s="113"/>
      <c r="G29" s="113"/>
      <c r="H29" s="118"/>
      <c r="I29" s="118" t="s">
        <v>31</v>
      </c>
      <c r="J29" s="120"/>
    </row>
    <row r="30" spans="1:10" ht="15.75">
      <c r="A30" s="117"/>
      <c r="B30" s="118"/>
      <c r="C30" s="113"/>
      <c r="D30" s="116"/>
      <c r="E30" s="119"/>
      <c r="F30" s="113"/>
      <c r="G30" s="113"/>
      <c r="H30" s="117"/>
      <c r="I30" s="117" t="s">
        <v>32</v>
      </c>
      <c r="J30" s="120"/>
    </row>
    <row r="31" spans="1:10" ht="15.75">
      <c r="A31" s="118"/>
      <c r="B31" s="113"/>
      <c r="C31" s="113"/>
      <c r="D31" s="116"/>
      <c r="E31" s="113"/>
      <c r="F31" s="113"/>
      <c r="G31" s="117"/>
      <c r="H31" s="117"/>
      <c r="I31" s="114"/>
      <c r="J31" s="114"/>
    </row>
    <row r="32" spans="1:10" ht="15.75">
      <c r="A32" s="116"/>
      <c r="B32" s="113"/>
      <c r="C32" s="113"/>
      <c r="D32" s="113"/>
      <c r="E32" s="114"/>
      <c r="F32" s="113"/>
      <c r="G32" s="114"/>
      <c r="H32" s="114"/>
      <c r="I32" s="114"/>
      <c r="J32" s="114"/>
    </row>
  </sheetData>
  <sheetProtection/>
  <mergeCells count="6">
    <mergeCell ref="A1:E1"/>
    <mergeCell ref="A2:E2"/>
    <mergeCell ref="A3:E3"/>
    <mergeCell ref="A4:E4"/>
    <mergeCell ref="A5:E5"/>
    <mergeCell ref="A6:E6"/>
  </mergeCells>
  <printOptions/>
  <pageMargins left="0.511811024" right="0.511811024" top="0.787401575" bottom="0.787401575" header="0.31496062" footer="0.31496062"/>
  <pageSetup horizontalDpi="600" verticalDpi="600" orientation="portrait" paperSize="9" scale="52" r:id="rId2"/>
  <colBreaks count="1" manualBreakCount="1">
    <brk id="5" max="33" man="1"/>
  </col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7:Q110"/>
  <sheetViews>
    <sheetView tabSelected="1" view="pageBreakPreview" zoomScale="70" zoomScaleSheetLayoutView="70" zoomScalePageLayoutView="0" workbookViewId="0" topLeftCell="A16">
      <selection activeCell="A28" sqref="A28"/>
    </sheetView>
  </sheetViews>
  <sheetFormatPr defaultColWidth="11.421875" defaultRowHeight="15"/>
  <cols>
    <col min="1" max="1" width="11.421875" style="6" customWidth="1"/>
    <col min="2" max="2" width="28.00390625" style="6" customWidth="1"/>
    <col min="3" max="3" width="58.57421875" style="6" customWidth="1"/>
    <col min="4" max="5" width="28.7109375" style="6" customWidth="1"/>
    <col min="6" max="6" width="11.421875" style="6" customWidth="1"/>
    <col min="7" max="7" width="14.421875" style="6" bestFit="1" customWidth="1"/>
    <col min="8" max="8" width="15.140625" style="6" customWidth="1"/>
    <col min="9" max="9" width="22.57421875" style="6" bestFit="1" customWidth="1"/>
    <col min="10" max="10" width="16.140625" style="6" bestFit="1" customWidth="1"/>
    <col min="11" max="11" width="16.57421875" style="6" customWidth="1"/>
    <col min="12" max="14" width="12.8515625" style="6" bestFit="1" customWidth="1"/>
    <col min="15" max="15" width="13.00390625" style="6" bestFit="1" customWidth="1"/>
    <col min="16" max="244" width="11.421875" style="6" customWidth="1"/>
    <col min="245" max="16384" width="11.421875" style="48" customWidth="1"/>
  </cols>
  <sheetData>
    <row r="1" ht="12.75"/>
    <row r="2" ht="12.75"/>
    <row r="3" ht="12.75"/>
    <row r="4" ht="12.75"/>
    <row r="5" ht="12.75"/>
    <row r="6" ht="9" customHeight="1"/>
    <row r="7" spans="1:5" ht="23.25" customHeight="1">
      <c r="A7" s="250" t="s">
        <v>33</v>
      </c>
      <c r="B7" s="251"/>
      <c r="C7" s="251"/>
      <c r="D7" s="251"/>
      <c r="E7" s="252"/>
    </row>
    <row r="8" spans="1:5" ht="21" customHeight="1">
      <c r="A8" s="253" t="s">
        <v>1</v>
      </c>
      <c r="B8" s="254"/>
      <c r="C8" s="254"/>
      <c r="D8" s="254"/>
      <c r="E8" s="249"/>
    </row>
    <row r="9" spans="1:5" ht="21.75" customHeight="1">
      <c r="A9" s="253" t="s">
        <v>94</v>
      </c>
      <c r="B9" s="255"/>
      <c r="C9" s="255"/>
      <c r="D9" s="255"/>
      <c r="E9" s="256"/>
    </row>
    <row r="10" spans="1:5" ht="8.25" customHeight="1">
      <c r="A10" s="7"/>
      <c r="B10" s="8"/>
      <c r="C10" s="9"/>
      <c r="D10" s="8"/>
      <c r="E10" s="10"/>
    </row>
    <row r="11" spans="1:5" ht="15.75" customHeight="1">
      <c r="A11" s="257"/>
      <c r="B11" s="248"/>
      <c r="C11" s="248"/>
      <c r="D11" s="248"/>
      <c r="E11" s="249"/>
    </row>
    <row r="12" spans="1:5" ht="24.75" customHeight="1">
      <c r="A12" s="253" t="s">
        <v>113</v>
      </c>
      <c r="B12" s="254"/>
      <c r="C12" s="254"/>
      <c r="D12" s="254"/>
      <c r="E12" s="249"/>
    </row>
    <row r="13" spans="1:5" ht="7.5" customHeight="1">
      <c r="A13" s="257"/>
      <c r="B13" s="248"/>
      <c r="C13" s="248"/>
      <c r="D13" s="248"/>
      <c r="E13" s="249"/>
    </row>
    <row r="14" spans="1:5" ht="9" customHeight="1">
      <c r="A14" s="246"/>
      <c r="B14" s="247"/>
      <c r="C14" s="247"/>
      <c r="D14" s="248"/>
      <c r="E14" s="249"/>
    </row>
    <row r="15" spans="1:5" ht="15">
      <c r="A15" s="11"/>
      <c r="B15" s="12"/>
      <c r="C15" s="13"/>
      <c r="D15" s="83" t="s">
        <v>167</v>
      </c>
      <c r="E15" s="83" t="s">
        <v>168</v>
      </c>
    </row>
    <row r="16" spans="2:5" ht="14.25">
      <c r="B16" s="13"/>
      <c r="C16" s="13"/>
      <c r="D16" s="15" t="s">
        <v>2</v>
      </c>
      <c r="E16" s="16" t="s">
        <v>2</v>
      </c>
    </row>
    <row r="17" spans="1:5" s="6" customFormat="1" ht="15">
      <c r="A17" s="11"/>
      <c r="B17" s="12"/>
      <c r="C17" s="12"/>
      <c r="D17" s="17"/>
      <c r="E17" s="18"/>
    </row>
    <row r="18" spans="1:5" s="6" customFormat="1" ht="15">
      <c r="A18" s="11"/>
      <c r="B18" s="12"/>
      <c r="C18" s="12"/>
      <c r="D18" s="17"/>
      <c r="E18" s="18"/>
    </row>
    <row r="19" spans="1:5" s="6" customFormat="1" ht="15">
      <c r="A19" s="14" t="s">
        <v>114</v>
      </c>
      <c r="B19" s="12"/>
      <c r="C19" s="12"/>
      <c r="D19" s="50">
        <f>SUM(D21:D27)</f>
        <v>111001883.16</v>
      </c>
      <c r="E19" s="50">
        <f>SUM(E21:E27)</f>
        <v>64644330.9</v>
      </c>
    </row>
    <row r="20" spans="1:5" s="6" customFormat="1" ht="14.25">
      <c r="A20" s="19"/>
      <c r="B20" s="20"/>
      <c r="C20" s="21"/>
      <c r="D20" s="50"/>
      <c r="E20" s="50"/>
    </row>
    <row r="21" spans="1:16" s="6" customFormat="1" ht="15">
      <c r="A21" s="22" t="s">
        <v>121</v>
      </c>
      <c r="B21" s="23"/>
      <c r="C21" s="24"/>
      <c r="D21" s="51">
        <v>13130254.31</v>
      </c>
      <c r="E21" s="51">
        <v>13274706.28</v>
      </c>
      <c r="G21" s="41"/>
      <c r="O21" s="101">
        <v>1730376.97</v>
      </c>
      <c r="P21" s="101">
        <v>1818005.9</v>
      </c>
    </row>
    <row r="22" spans="1:7" s="6" customFormat="1" ht="15">
      <c r="A22" s="22"/>
      <c r="B22" s="12"/>
      <c r="C22" s="25"/>
      <c r="D22" s="51"/>
      <c r="E22" s="51"/>
      <c r="G22" s="41"/>
    </row>
    <row r="23" spans="1:5" s="6" customFormat="1" ht="15">
      <c r="A23" s="22" t="s">
        <v>122</v>
      </c>
      <c r="B23" s="12"/>
      <c r="C23" s="25"/>
      <c r="D23" s="51">
        <f>3135625.02+2766991.65-44192.62+1064284.28+582580.83+11365019.69</f>
        <v>18870308.85</v>
      </c>
      <c r="E23" s="51">
        <f>333747.62+5160962.04-28327.36+29527932.8+620070.19+15694388.19</f>
        <v>51308773.48</v>
      </c>
    </row>
    <row r="24" spans="1:5" s="6" customFormat="1" ht="15">
      <c r="A24" s="22"/>
      <c r="B24" s="12"/>
      <c r="C24" s="25"/>
      <c r="D24" s="51"/>
      <c r="E24" s="51"/>
    </row>
    <row r="25" spans="1:5" s="6" customFormat="1" ht="15">
      <c r="A25" s="22" t="s">
        <v>123</v>
      </c>
      <c r="B25" s="12"/>
      <c r="C25" s="25"/>
      <c r="D25" s="51">
        <v>0</v>
      </c>
      <c r="E25" s="51"/>
    </row>
    <row r="26" spans="1:5" s="6" customFormat="1" ht="15">
      <c r="A26" s="22"/>
      <c r="B26" s="13"/>
      <c r="C26" s="25"/>
      <c r="D26" s="51"/>
      <c r="E26" s="51"/>
    </row>
    <row r="27" spans="1:5" s="6" customFormat="1" ht="15">
      <c r="A27" s="22" t="s">
        <v>192</v>
      </c>
      <c r="B27" s="13"/>
      <c r="C27" s="25"/>
      <c r="D27" s="51">
        <v>79001320</v>
      </c>
      <c r="E27" s="51">
        <v>60851.14</v>
      </c>
    </row>
    <row r="28" spans="1:5" s="6" customFormat="1" ht="15">
      <c r="A28" s="22"/>
      <c r="B28" s="12"/>
      <c r="C28" s="25"/>
      <c r="D28" s="51"/>
      <c r="E28" s="51"/>
    </row>
    <row r="29" spans="1:5" s="6" customFormat="1" ht="15">
      <c r="A29" s="22"/>
      <c r="B29" s="12"/>
      <c r="C29" s="25"/>
      <c r="D29" s="51"/>
      <c r="E29" s="51"/>
    </row>
    <row r="30" spans="1:5" s="6" customFormat="1" ht="15">
      <c r="A30" s="14" t="s">
        <v>115</v>
      </c>
      <c r="B30" s="12"/>
      <c r="C30" s="25"/>
      <c r="D30" s="50">
        <f>SUM(D32:D38)</f>
        <v>203092750.13</v>
      </c>
      <c r="E30" s="50">
        <f>SUM(E32:E38)</f>
        <v>213407619.76999998</v>
      </c>
    </row>
    <row r="31" spans="1:5" s="6" customFormat="1" ht="15">
      <c r="A31" s="11"/>
      <c r="B31" s="12"/>
      <c r="C31" s="25"/>
      <c r="D31" s="51"/>
      <c r="E31" s="51"/>
    </row>
    <row r="32" spans="1:5" s="6" customFormat="1" ht="15">
      <c r="A32" s="22" t="s">
        <v>124</v>
      </c>
      <c r="B32" s="23"/>
      <c r="C32" s="25"/>
      <c r="D32" s="51">
        <v>1614784.33</v>
      </c>
      <c r="E32" s="51">
        <v>2098858.45</v>
      </c>
    </row>
    <row r="33" spans="1:9" s="6" customFormat="1" ht="15">
      <c r="A33" s="22"/>
      <c r="B33" s="12"/>
      <c r="C33" s="25"/>
      <c r="D33" s="51"/>
      <c r="E33" s="51"/>
      <c r="H33" s="41"/>
      <c r="I33" s="41"/>
    </row>
    <row r="34" spans="1:14" s="6" customFormat="1" ht="15">
      <c r="A34" s="22" t="s">
        <v>125</v>
      </c>
      <c r="B34" s="12"/>
      <c r="C34" s="25"/>
      <c r="D34" s="51">
        <v>201353158.91</v>
      </c>
      <c r="E34" s="51">
        <v>211308761.32</v>
      </c>
      <c r="H34" s="41"/>
      <c r="I34" s="41"/>
      <c r="N34" s="106"/>
    </row>
    <row r="35" spans="1:5" s="6" customFormat="1" ht="15">
      <c r="A35" s="22"/>
      <c r="B35" s="12"/>
      <c r="C35" s="25"/>
      <c r="D35" s="51"/>
      <c r="E35" s="51"/>
    </row>
    <row r="36" spans="1:14" s="6" customFormat="1" ht="15">
      <c r="A36" s="22" t="s">
        <v>135</v>
      </c>
      <c r="B36" s="12"/>
      <c r="C36" s="25"/>
      <c r="D36" s="51">
        <v>124806.89</v>
      </c>
      <c r="E36" s="51">
        <v>0</v>
      </c>
      <c r="N36" s="41"/>
    </row>
    <row r="37" spans="1:9" s="6" customFormat="1" ht="15">
      <c r="A37" s="22"/>
      <c r="B37" s="13"/>
      <c r="C37" s="25"/>
      <c r="D37" s="51"/>
      <c r="E37" s="51"/>
      <c r="H37" s="41"/>
      <c r="I37" s="41"/>
    </row>
    <row r="38" spans="1:5" s="6" customFormat="1" ht="15">
      <c r="A38" s="22" t="s">
        <v>126</v>
      </c>
      <c r="B38" s="13"/>
      <c r="C38" s="25"/>
      <c r="D38" s="51">
        <v>0</v>
      </c>
      <c r="E38" s="51">
        <v>0</v>
      </c>
    </row>
    <row r="39" spans="1:10" s="6" customFormat="1" ht="15">
      <c r="A39" s="22"/>
      <c r="B39" s="13"/>
      <c r="C39" s="25"/>
      <c r="D39" s="51"/>
      <c r="E39" s="51"/>
      <c r="J39" s="101"/>
    </row>
    <row r="40" spans="1:10" s="6" customFormat="1" ht="15">
      <c r="A40" s="22"/>
      <c r="B40" s="13"/>
      <c r="C40" s="25"/>
      <c r="D40" s="51"/>
      <c r="E40" s="51"/>
      <c r="J40" s="101"/>
    </row>
    <row r="41" spans="1:10" s="97" customFormat="1" ht="14.25">
      <c r="A41" s="14" t="s">
        <v>116</v>
      </c>
      <c r="B41" s="13"/>
      <c r="C41" s="96"/>
      <c r="D41" s="50">
        <f>D19-D30</f>
        <v>-92090866.97</v>
      </c>
      <c r="E41" s="50">
        <f>E19-E30</f>
        <v>-148763288.86999997</v>
      </c>
      <c r="I41" s="105"/>
      <c r="J41" s="107"/>
    </row>
    <row r="42" spans="1:5" s="6" customFormat="1" ht="15">
      <c r="A42" s="22"/>
      <c r="B42" s="13"/>
      <c r="C42" s="25"/>
      <c r="D42" s="51"/>
      <c r="E42" s="51"/>
    </row>
    <row r="43" spans="1:5" s="6" customFormat="1" ht="15">
      <c r="A43" s="22"/>
      <c r="B43" s="13"/>
      <c r="C43" s="25"/>
      <c r="D43" s="51"/>
      <c r="E43" s="51"/>
    </row>
    <row r="44" spans="1:10" s="6" customFormat="1" ht="15">
      <c r="A44" s="14" t="s">
        <v>127</v>
      </c>
      <c r="B44" s="13"/>
      <c r="C44" s="25"/>
      <c r="D44" s="50">
        <v>48693518.88</v>
      </c>
      <c r="E44" s="50">
        <v>49745212.61</v>
      </c>
      <c r="H44" s="41"/>
      <c r="I44" s="41"/>
      <c r="J44" s="101"/>
    </row>
    <row r="45" spans="1:10" s="6" customFormat="1" ht="15">
      <c r="A45" s="22"/>
      <c r="B45" s="13"/>
      <c r="C45" s="25"/>
      <c r="D45" s="50"/>
      <c r="E45" s="50"/>
      <c r="H45" s="41"/>
      <c r="I45" s="41"/>
      <c r="J45" s="101"/>
    </row>
    <row r="46" spans="1:10" s="6" customFormat="1" ht="15">
      <c r="A46" s="22"/>
      <c r="B46" s="13"/>
      <c r="C46" s="25"/>
      <c r="D46" s="50"/>
      <c r="E46" s="50"/>
      <c r="H46" s="41"/>
      <c r="I46" s="41"/>
      <c r="J46" s="41"/>
    </row>
    <row r="47" spans="1:9" s="6" customFormat="1" ht="15">
      <c r="A47" s="14" t="s">
        <v>117</v>
      </c>
      <c r="B47" s="13"/>
      <c r="C47" s="25"/>
      <c r="D47" s="50">
        <f>D41-D44</f>
        <v>-140784385.85</v>
      </c>
      <c r="E47" s="50">
        <f>E41-E44</f>
        <v>-198508501.47999996</v>
      </c>
      <c r="H47" s="41"/>
      <c r="I47" s="41"/>
    </row>
    <row r="48" spans="1:5" s="6" customFormat="1" ht="15">
      <c r="A48" s="22"/>
      <c r="B48" s="13"/>
      <c r="C48" s="25"/>
      <c r="D48" s="51"/>
      <c r="E48" s="51"/>
    </row>
    <row r="49" spans="1:5" s="6" customFormat="1" ht="15">
      <c r="A49" s="22"/>
      <c r="B49" s="13"/>
      <c r="C49" s="25"/>
      <c r="D49" s="51"/>
      <c r="E49" s="51"/>
    </row>
    <row r="50" spans="1:5" s="6" customFormat="1" ht="15">
      <c r="A50" s="14" t="s">
        <v>118</v>
      </c>
      <c r="B50" s="13"/>
      <c r="C50" s="25"/>
      <c r="D50" s="50">
        <f>SUM(D52:D56)</f>
        <v>1558540543.6699998</v>
      </c>
      <c r="E50" s="50">
        <f>SUM(E52:E56)</f>
        <v>1490711525.73</v>
      </c>
    </row>
    <row r="51" spans="1:5" s="6" customFormat="1" ht="15">
      <c r="A51" s="22"/>
      <c r="B51" s="13"/>
      <c r="C51" s="25"/>
      <c r="D51" s="51"/>
      <c r="E51" s="51"/>
    </row>
    <row r="52" spans="1:5" s="6" customFormat="1" ht="15">
      <c r="A52" s="22" t="s">
        <v>128</v>
      </c>
      <c r="B52" s="23"/>
      <c r="C52" s="25"/>
      <c r="D52" s="51">
        <v>263425.95</v>
      </c>
      <c r="E52" s="51">
        <v>655281.9</v>
      </c>
    </row>
    <row r="53" spans="1:10" s="6" customFormat="1" ht="15">
      <c r="A53" s="22"/>
      <c r="B53" s="12"/>
      <c r="C53" s="25"/>
      <c r="D53" s="51"/>
      <c r="E53" s="51"/>
      <c r="J53" s="41"/>
    </row>
    <row r="54" spans="1:10" s="6" customFormat="1" ht="15">
      <c r="A54" s="22" t="s">
        <v>129</v>
      </c>
      <c r="B54" s="12"/>
      <c r="C54" s="25"/>
      <c r="D54" s="51">
        <v>5204119.87</v>
      </c>
      <c r="E54" s="51">
        <v>10169263.34</v>
      </c>
      <c r="J54" s="41"/>
    </row>
    <row r="55" spans="1:10" s="6" customFormat="1" ht="15">
      <c r="A55" s="22"/>
      <c r="B55" s="12"/>
      <c r="C55" s="25"/>
      <c r="D55" s="51"/>
      <c r="E55" s="51"/>
      <c r="J55" s="41"/>
    </row>
    <row r="56" spans="1:10" s="6" customFormat="1" ht="15">
      <c r="A56" s="22" t="s">
        <v>130</v>
      </c>
      <c r="B56" s="12"/>
      <c r="C56" s="25"/>
      <c r="D56" s="51">
        <v>1553072997.85</v>
      </c>
      <c r="E56" s="51">
        <v>1479886980.49</v>
      </c>
      <c r="J56" s="41"/>
    </row>
    <row r="57" spans="1:5" s="6" customFormat="1" ht="15">
      <c r="A57" s="22"/>
      <c r="B57" s="13"/>
      <c r="C57" s="25"/>
      <c r="D57" s="51"/>
      <c r="E57" s="51"/>
    </row>
    <row r="58" spans="1:10" s="6" customFormat="1" ht="15">
      <c r="A58" s="22"/>
      <c r="B58" s="13"/>
      <c r="C58" s="25"/>
      <c r="D58" s="51"/>
      <c r="E58" s="51"/>
      <c r="J58" s="101"/>
    </row>
    <row r="59" spans="1:10" s="6" customFormat="1" ht="15">
      <c r="A59" s="14" t="s">
        <v>119</v>
      </c>
      <c r="B59" s="13"/>
      <c r="C59" s="25"/>
      <c r="D59" s="50">
        <f>D47+D50</f>
        <v>1417756157.82</v>
      </c>
      <c r="E59" s="50">
        <f>E47+E50</f>
        <v>1292203024.25</v>
      </c>
      <c r="I59" s="100"/>
      <c r="J59" s="101"/>
    </row>
    <row r="60" spans="1:13" s="6" customFormat="1" ht="15">
      <c r="A60" s="14"/>
      <c r="B60" s="13"/>
      <c r="C60" s="25"/>
      <c r="D60" s="50"/>
      <c r="E60" s="50"/>
      <c r="H60" s="100"/>
      <c r="I60" s="100"/>
      <c r="J60" s="101"/>
      <c r="K60" s="98"/>
      <c r="L60" s="104"/>
      <c r="M60" s="104"/>
    </row>
    <row r="61" spans="1:13" s="6" customFormat="1" ht="15">
      <c r="A61" s="14"/>
      <c r="B61" s="13"/>
      <c r="C61" s="25"/>
      <c r="D61" s="50"/>
      <c r="E61" s="50"/>
      <c r="H61" s="100"/>
      <c r="I61" s="100"/>
      <c r="J61" s="101"/>
      <c r="K61" s="104"/>
      <c r="L61" s="104"/>
      <c r="M61" s="104"/>
    </row>
    <row r="62" spans="1:13" s="6" customFormat="1" ht="15">
      <c r="A62" s="14" t="s">
        <v>120</v>
      </c>
      <c r="B62" s="12"/>
      <c r="C62" s="25"/>
      <c r="D62" s="50">
        <f>D64+D71+D77+D82</f>
        <v>1417756157.82</v>
      </c>
      <c r="E62" s="50">
        <f>E64+E71+E77+E82</f>
        <v>1292203024.2500002</v>
      </c>
      <c r="H62" s="100"/>
      <c r="I62" s="100"/>
      <c r="J62" s="101"/>
      <c r="K62" s="104"/>
      <c r="L62" s="104"/>
      <c r="M62" s="104"/>
    </row>
    <row r="63" spans="1:13" s="6" customFormat="1" ht="15">
      <c r="A63" s="11"/>
      <c r="B63" s="12"/>
      <c r="C63" s="25"/>
      <c r="D63" s="51"/>
      <c r="E63" s="51"/>
      <c r="H63" s="100"/>
      <c r="I63" s="101"/>
      <c r="K63" s="104"/>
      <c r="L63" s="104"/>
      <c r="M63" s="104"/>
    </row>
    <row r="64" spans="1:13" s="6" customFormat="1" ht="15">
      <c r="A64" s="22" t="s">
        <v>131</v>
      </c>
      <c r="B64" s="23"/>
      <c r="C64" s="25"/>
      <c r="D64" s="50">
        <f>SUM(D66:D69)</f>
        <v>1467682224.1599998</v>
      </c>
      <c r="E64" s="50">
        <f>SUM(E66:E69)</f>
        <v>1379785265.66</v>
      </c>
      <c r="H64" s="100"/>
      <c r="I64" s="102"/>
      <c r="K64" s="104"/>
      <c r="L64" s="104"/>
      <c r="M64" s="104"/>
    </row>
    <row r="65" spans="1:13" s="6" customFormat="1" ht="7.5" customHeight="1">
      <c r="A65" s="22"/>
      <c r="B65" s="23"/>
      <c r="C65" s="25"/>
      <c r="D65" s="51"/>
      <c r="E65" s="51"/>
      <c r="K65" s="104"/>
      <c r="L65" s="104"/>
      <c r="M65" s="104"/>
    </row>
    <row r="66" spans="1:13" s="6" customFormat="1" ht="15">
      <c r="A66" s="22" t="s">
        <v>136</v>
      </c>
      <c r="B66" s="23"/>
      <c r="C66" s="25"/>
      <c r="D66" s="51">
        <v>1071837850.77</v>
      </c>
      <c r="E66" s="51">
        <v>997931827</v>
      </c>
      <c r="H66" s="100"/>
      <c r="I66" s="103"/>
      <c r="K66" s="104"/>
      <c r="L66" s="104"/>
      <c r="M66" s="104"/>
    </row>
    <row r="67" spans="1:13" s="6" customFormat="1" ht="15">
      <c r="A67" s="22" t="s">
        <v>138</v>
      </c>
      <c r="B67" s="23"/>
      <c r="C67" s="25"/>
      <c r="D67" s="51">
        <f>5533789.84+3816</f>
        <v>5537605.84</v>
      </c>
      <c r="E67" s="51">
        <f>5783121.05+3748.02</f>
        <v>5786869.069999999</v>
      </c>
      <c r="I67" s="104"/>
      <c r="K67" s="104"/>
      <c r="L67" s="104"/>
      <c r="M67" s="104"/>
    </row>
    <row r="68" spans="1:10" s="6" customFormat="1" ht="15">
      <c r="A68" s="22" t="s">
        <v>137</v>
      </c>
      <c r="B68" s="23"/>
      <c r="C68" s="25"/>
      <c r="D68" s="51">
        <v>329047013.05</v>
      </c>
      <c r="E68" s="51">
        <v>316700346.57</v>
      </c>
      <c r="I68" s="104"/>
      <c r="J68" s="101"/>
    </row>
    <row r="69" spans="1:10" s="6" customFormat="1" ht="15">
      <c r="A69" s="22" t="s">
        <v>139</v>
      </c>
      <c r="B69" s="23"/>
      <c r="C69" s="25"/>
      <c r="D69" s="51">
        <v>61259754.5</v>
      </c>
      <c r="E69" s="51">
        <v>59366223.02</v>
      </c>
      <c r="H69" s="104"/>
      <c r="I69" s="101"/>
      <c r="J69" s="101"/>
    </row>
    <row r="70" spans="1:10" s="6" customFormat="1" ht="15">
      <c r="A70" s="22"/>
      <c r="B70" s="12"/>
      <c r="C70" s="25"/>
      <c r="D70" s="51"/>
      <c r="E70" s="51"/>
      <c r="H70" s="104"/>
      <c r="I70" s="101"/>
      <c r="J70" s="41"/>
    </row>
    <row r="71" spans="1:17" s="6" customFormat="1" ht="15">
      <c r="A71" s="22" t="s">
        <v>132</v>
      </c>
      <c r="B71" s="12"/>
      <c r="C71" s="25"/>
      <c r="D71" s="50">
        <f>D73+D74+D75</f>
        <v>4091452.71</v>
      </c>
      <c r="E71" s="50">
        <f>E73+E74+E75</f>
        <v>4052896.65</v>
      </c>
      <c r="H71" s="104"/>
      <c r="I71" s="101"/>
      <c r="J71" s="104"/>
      <c r="K71" s="104"/>
      <c r="L71" s="104"/>
      <c r="M71" s="104"/>
      <c r="N71" s="104"/>
      <c r="O71" s="104"/>
      <c r="P71" s="104"/>
      <c r="Q71" s="104"/>
    </row>
    <row r="72" spans="1:17" s="6" customFormat="1" ht="4.5" customHeight="1">
      <c r="A72" s="22"/>
      <c r="B72" s="12"/>
      <c r="C72" s="25"/>
      <c r="D72" s="51"/>
      <c r="E72" s="51"/>
      <c r="H72" s="104"/>
      <c r="I72" s="101"/>
      <c r="J72" s="104"/>
      <c r="K72" s="104"/>
      <c r="L72" s="104"/>
      <c r="M72" s="104"/>
      <c r="N72" s="104"/>
      <c r="O72" s="104"/>
      <c r="P72" s="104"/>
      <c r="Q72" s="104"/>
    </row>
    <row r="73" spans="1:17" s="6" customFormat="1" ht="15">
      <c r="A73" s="22" t="s">
        <v>140</v>
      </c>
      <c r="B73" s="12"/>
      <c r="C73" s="25"/>
      <c r="D73" s="51">
        <v>2169752.18</v>
      </c>
      <c r="E73" s="51">
        <v>2235806.88</v>
      </c>
      <c r="H73" s="104"/>
      <c r="I73" s="104"/>
      <c r="J73" s="104"/>
      <c r="K73" s="104"/>
      <c r="L73" s="104"/>
      <c r="M73" s="104"/>
      <c r="N73" s="104"/>
      <c r="O73" s="104"/>
      <c r="P73" s="104"/>
      <c r="Q73" s="104"/>
    </row>
    <row r="74" spans="1:17" s="6" customFormat="1" ht="15">
      <c r="A74" s="22" t="s">
        <v>141</v>
      </c>
      <c r="B74" s="12"/>
      <c r="C74" s="25"/>
      <c r="D74" s="51">
        <v>1360164.17</v>
      </c>
      <c r="E74" s="51">
        <v>1309810.75</v>
      </c>
      <c r="H74" s="104"/>
      <c r="I74" s="108"/>
      <c r="J74" s="104"/>
      <c r="K74" s="104"/>
      <c r="L74" s="104"/>
      <c r="M74" s="104"/>
      <c r="N74" s="104"/>
      <c r="O74" s="104"/>
      <c r="P74" s="104"/>
      <c r="Q74" s="104"/>
    </row>
    <row r="75" spans="1:17" s="6" customFormat="1" ht="15">
      <c r="A75" s="22" t="s">
        <v>142</v>
      </c>
      <c r="B75" s="12"/>
      <c r="C75" s="25"/>
      <c r="D75" s="51">
        <v>561536.36</v>
      </c>
      <c r="E75" s="51">
        <v>507279.02</v>
      </c>
      <c r="H75" s="104"/>
      <c r="I75" s="108"/>
      <c r="J75" s="104"/>
      <c r="K75" s="104"/>
      <c r="L75" s="104"/>
      <c r="M75" s="104"/>
      <c r="N75" s="104"/>
      <c r="O75" s="104"/>
      <c r="P75" s="104"/>
      <c r="Q75" s="104"/>
    </row>
    <row r="76" spans="1:17" s="6" customFormat="1" ht="15">
      <c r="A76" s="22"/>
      <c r="B76" s="12"/>
      <c r="C76" s="25"/>
      <c r="D76" s="51"/>
      <c r="E76" s="51"/>
      <c r="H76" s="104"/>
      <c r="I76" s="108"/>
      <c r="J76" s="104"/>
      <c r="K76" s="104"/>
      <c r="L76" s="104"/>
      <c r="M76" s="104"/>
      <c r="N76" s="104"/>
      <c r="O76" s="104"/>
      <c r="P76" s="104"/>
      <c r="Q76" s="104"/>
    </row>
    <row r="77" spans="1:17" s="6" customFormat="1" ht="15">
      <c r="A77" s="22" t="s">
        <v>133</v>
      </c>
      <c r="B77" s="12"/>
      <c r="C77" s="25"/>
      <c r="D77" s="50">
        <f>D79+D80</f>
        <v>116779973.91</v>
      </c>
      <c r="E77" s="50">
        <f>E79+E80</f>
        <v>152463099.04</v>
      </c>
      <c r="H77" s="104"/>
      <c r="I77" s="104"/>
      <c r="J77" s="104"/>
      <c r="K77" s="104"/>
      <c r="L77" s="104"/>
      <c r="M77" s="104"/>
      <c r="N77" s="104"/>
      <c r="O77" s="104"/>
      <c r="P77" s="104"/>
      <c r="Q77" s="104"/>
    </row>
    <row r="78" spans="1:17" s="6" customFormat="1" ht="5.25" customHeight="1">
      <c r="A78" s="22"/>
      <c r="B78" s="12"/>
      <c r="C78" s="25"/>
      <c r="D78" s="51"/>
      <c r="E78" s="51"/>
      <c r="H78" s="104"/>
      <c r="I78" s="104"/>
      <c r="J78" s="104"/>
      <c r="K78" s="104"/>
      <c r="L78" s="104"/>
      <c r="M78" s="104"/>
      <c r="N78" s="104"/>
      <c r="O78" s="104"/>
      <c r="P78" s="104"/>
      <c r="Q78" s="104"/>
    </row>
    <row r="79" spans="1:17" s="6" customFormat="1" ht="15">
      <c r="A79" s="22" t="s">
        <v>143</v>
      </c>
      <c r="B79" s="12"/>
      <c r="C79" s="25"/>
      <c r="D79" s="51">
        <v>115803572.86</v>
      </c>
      <c r="E79" s="51">
        <v>151617112.42</v>
      </c>
      <c r="H79" s="104"/>
      <c r="I79" s="104"/>
      <c r="J79" s="104"/>
      <c r="K79" s="104"/>
      <c r="L79" s="104"/>
      <c r="M79" s="104"/>
      <c r="N79" s="104"/>
      <c r="O79" s="104"/>
      <c r="P79" s="104"/>
      <c r="Q79" s="104"/>
    </row>
    <row r="80" spans="1:17" s="6" customFormat="1" ht="15">
      <c r="A80" s="22" t="s">
        <v>144</v>
      </c>
      <c r="B80" s="12"/>
      <c r="C80" s="25"/>
      <c r="D80" s="51">
        <v>976401.05</v>
      </c>
      <c r="E80" s="51">
        <v>845986.62</v>
      </c>
      <c r="H80" s="104"/>
      <c r="I80" s="104"/>
      <c r="J80" s="104"/>
      <c r="K80" s="104"/>
      <c r="L80" s="104"/>
      <c r="M80" s="104"/>
      <c r="N80" s="104"/>
      <c r="O80" s="104"/>
      <c r="P80" s="104"/>
      <c r="Q80" s="104"/>
    </row>
    <row r="81" spans="1:17" s="6" customFormat="1" ht="15">
      <c r="A81" s="22"/>
      <c r="B81" s="13"/>
      <c r="C81" s="25"/>
      <c r="D81" s="51"/>
      <c r="E81" s="51"/>
      <c r="I81" s="104"/>
      <c r="J81" s="104"/>
      <c r="K81" s="104"/>
      <c r="L81" s="104"/>
      <c r="M81" s="104"/>
      <c r="N81" s="104"/>
      <c r="O81" s="104"/>
      <c r="P81" s="104"/>
      <c r="Q81" s="104"/>
    </row>
    <row r="82" spans="1:17" s="6" customFormat="1" ht="15">
      <c r="A82" s="22" t="s">
        <v>134</v>
      </c>
      <c r="B82" s="13"/>
      <c r="C82" s="25"/>
      <c r="D82" s="50">
        <f>D84</f>
        <v>-170797492.96</v>
      </c>
      <c r="E82" s="50">
        <f>E84</f>
        <v>-244098237.1</v>
      </c>
      <c r="I82" s="104"/>
      <c r="J82" s="104"/>
      <c r="K82" s="104"/>
      <c r="L82" s="104"/>
      <c r="M82" s="104"/>
      <c r="N82" s="104"/>
      <c r="O82" s="104"/>
      <c r="P82" s="104"/>
      <c r="Q82" s="104"/>
    </row>
    <row r="83" spans="1:17" s="6" customFormat="1" ht="5.25" customHeight="1">
      <c r="A83" s="22"/>
      <c r="B83" s="13"/>
      <c r="C83" s="25"/>
      <c r="D83" s="51"/>
      <c r="E83" s="51"/>
      <c r="I83" s="104"/>
      <c r="J83" s="104"/>
      <c r="K83" s="104"/>
      <c r="L83" s="104"/>
      <c r="M83" s="104"/>
      <c r="N83" s="104"/>
      <c r="O83" s="104"/>
      <c r="P83" s="104"/>
      <c r="Q83" s="104"/>
    </row>
    <row r="84" spans="1:10" s="6" customFormat="1" ht="15">
      <c r="A84" s="22" t="s">
        <v>145</v>
      </c>
      <c r="B84" s="13"/>
      <c r="C84" s="25"/>
      <c r="D84" s="51">
        <v>-170797492.96</v>
      </c>
      <c r="E84" s="51">
        <v>-244098237.1</v>
      </c>
      <c r="I84" s="104"/>
      <c r="J84" s="104"/>
    </row>
    <row r="85" spans="1:10" s="6" customFormat="1" ht="21.75" customHeight="1">
      <c r="A85" s="29"/>
      <c r="B85" s="30"/>
      <c r="C85" s="31"/>
      <c r="D85" s="49"/>
      <c r="E85" s="49"/>
      <c r="I85" s="104"/>
      <c r="J85" s="104"/>
    </row>
    <row r="86" spans="1:5" s="6" customFormat="1" ht="15">
      <c r="A86" s="12"/>
      <c r="B86" s="12"/>
      <c r="C86" s="12"/>
      <c r="D86" s="12"/>
      <c r="E86" s="12"/>
    </row>
    <row r="87" spans="1:5" s="6" customFormat="1" ht="15">
      <c r="A87" s="12"/>
      <c r="B87" s="12"/>
      <c r="C87" s="12"/>
      <c r="D87" s="32">
        <f>D59-D62</f>
        <v>0</v>
      </c>
      <c r="E87" s="32">
        <f>E59-E62</f>
        <v>0</v>
      </c>
    </row>
    <row r="88" spans="1:5" s="6" customFormat="1" ht="15">
      <c r="A88" s="12"/>
      <c r="B88" s="12"/>
      <c r="C88" s="12"/>
      <c r="D88" s="32"/>
      <c r="E88" s="32"/>
    </row>
    <row r="89" spans="1:5" s="6" customFormat="1" ht="15">
      <c r="A89" s="12"/>
      <c r="B89" s="12"/>
      <c r="C89" s="12"/>
      <c r="D89" s="24"/>
      <c r="E89" s="33"/>
    </row>
    <row r="90" spans="1:4" s="6" customFormat="1" ht="15">
      <c r="A90" s="20"/>
      <c r="B90" s="12"/>
      <c r="C90" s="85"/>
      <c r="D90" s="34"/>
    </row>
    <row r="91" spans="1:5" s="6" customFormat="1" ht="15">
      <c r="A91" s="13"/>
      <c r="B91" s="12"/>
      <c r="C91" s="20"/>
      <c r="D91" s="34"/>
      <c r="E91" s="12"/>
    </row>
    <row r="92" spans="1:5" s="6" customFormat="1" ht="15" customHeight="1">
      <c r="A92" s="20"/>
      <c r="B92" s="20"/>
      <c r="C92" s="20"/>
      <c r="D92" s="34"/>
      <c r="E92" s="12"/>
    </row>
    <row r="93" spans="1:5" s="6" customFormat="1" ht="15">
      <c r="A93" s="13"/>
      <c r="B93" s="12"/>
      <c r="C93" s="20"/>
      <c r="D93" s="12"/>
      <c r="E93" s="34"/>
    </row>
    <row r="94" spans="1:5" s="6" customFormat="1" ht="15">
      <c r="A94" s="13"/>
      <c r="B94" s="12"/>
      <c r="C94" s="20"/>
      <c r="D94" s="12"/>
      <c r="E94" s="34"/>
    </row>
    <row r="95" spans="1:5" s="6" customFormat="1" ht="15">
      <c r="A95" s="13"/>
      <c r="B95" s="12"/>
      <c r="C95" s="20"/>
      <c r="D95" s="33"/>
      <c r="E95" s="33"/>
    </row>
    <row r="96" spans="1:5" s="6" customFormat="1" ht="15">
      <c r="A96" s="13"/>
      <c r="B96" s="12"/>
      <c r="C96" s="20"/>
      <c r="D96" s="32"/>
      <c r="E96" s="32"/>
    </row>
    <row r="97" spans="1:5" s="6" customFormat="1" ht="15">
      <c r="A97" s="13"/>
      <c r="B97" s="12"/>
      <c r="C97" s="20"/>
      <c r="D97" s="12"/>
      <c r="E97" s="34"/>
    </row>
    <row r="98" spans="1:5" s="6" customFormat="1" ht="15">
      <c r="A98" s="13"/>
      <c r="B98" s="12"/>
      <c r="C98" s="20"/>
      <c r="D98" s="12"/>
      <c r="E98" s="34"/>
    </row>
    <row r="99" spans="1:5" s="6" customFormat="1" ht="15">
      <c r="A99" s="34"/>
      <c r="B99" s="20"/>
      <c r="C99" s="35"/>
      <c r="D99" s="34"/>
      <c r="E99" s="24"/>
    </row>
    <row r="100" spans="1:5" s="6" customFormat="1" ht="15">
      <c r="A100" s="21"/>
      <c r="B100" s="36"/>
      <c r="C100" s="35"/>
      <c r="D100" s="34"/>
      <c r="E100" s="24"/>
    </row>
    <row r="101" spans="1:5" s="6" customFormat="1" ht="15">
      <c r="A101" s="20"/>
      <c r="B101" s="20"/>
      <c r="C101" s="37"/>
      <c r="D101" s="34"/>
      <c r="E101" s="24"/>
    </row>
    <row r="102" spans="1:5" s="6" customFormat="1" ht="15.75">
      <c r="A102" s="38"/>
      <c r="B102" s="38"/>
      <c r="C102" s="38"/>
      <c r="D102" s="39"/>
      <c r="E102" s="40"/>
    </row>
    <row r="103" spans="1:5" s="6" customFormat="1" ht="15.75">
      <c r="A103" s="38"/>
      <c r="B103" s="38"/>
      <c r="C103" s="38"/>
      <c r="D103" s="39"/>
      <c r="E103" s="40"/>
    </row>
    <row r="104" spans="1:5" s="6" customFormat="1" ht="15.75">
      <c r="A104" s="38"/>
      <c r="B104" s="38"/>
      <c r="C104" s="38"/>
      <c r="D104" s="39"/>
      <c r="E104" s="40"/>
    </row>
    <row r="105" spans="1:5" s="6" customFormat="1" ht="15.75">
      <c r="A105" s="38"/>
      <c r="B105" s="38"/>
      <c r="C105" s="38"/>
      <c r="D105" s="39"/>
      <c r="E105" s="40"/>
    </row>
    <row r="106" spans="1:5" s="6" customFormat="1" ht="12.75">
      <c r="A106" s="42"/>
      <c r="B106" s="42"/>
      <c r="C106" s="42"/>
      <c r="D106" s="42"/>
      <c r="E106" s="43"/>
    </row>
    <row r="107" spans="1:4" s="6" customFormat="1" ht="12.75">
      <c r="A107" s="44"/>
      <c r="B107" s="44"/>
      <c r="C107" s="45"/>
      <c r="D107" s="46"/>
    </row>
    <row r="108" spans="1:4" s="6" customFormat="1" ht="12.75">
      <c r="A108" s="44"/>
      <c r="B108" s="44"/>
      <c r="C108" s="45"/>
      <c r="D108" s="46"/>
    </row>
    <row r="109" spans="1:4" s="6" customFormat="1" ht="12.75">
      <c r="A109" s="44"/>
      <c r="B109" s="44"/>
      <c r="C109" s="44"/>
      <c r="D109" s="46"/>
    </row>
    <row r="110" spans="1:5" s="6" customFormat="1" ht="12.75">
      <c r="A110" s="44"/>
      <c r="B110" s="44"/>
      <c r="C110" s="46"/>
      <c r="D110" s="46"/>
      <c r="E110" s="47"/>
    </row>
  </sheetData>
  <sheetProtection/>
  <mergeCells count="7">
    <mergeCell ref="A14:E14"/>
    <mergeCell ref="A7:E7"/>
    <mergeCell ref="A8:E8"/>
    <mergeCell ref="A9:E9"/>
    <mergeCell ref="A11:E11"/>
    <mergeCell ref="A12:E12"/>
    <mergeCell ref="A13:E13"/>
  </mergeCells>
  <printOptions/>
  <pageMargins left="0.6692913385826772" right="0.15748031496062992" top="0.31496062992125984" bottom="0.2755905511811024" header="0.31496062992125984" footer="0.2362204724409449"/>
  <pageSetup horizontalDpi="600" verticalDpi="600" orientation="portrait" paperSize="9" scale="60" r:id="rId2"/>
  <headerFooter>
    <oddFooter>&amp;LMinistério da Agricultura, 
Pecuária e Abastecimento - 
MAPA
&amp;CEmpresa Brasileira de
Pesquisa Agropecuária -
Embrapa
&amp;RPqEB Final W3 Norte  Brasília - DF 
CEP 70.770-901
Telefone (61) 3448.4433 
Fax  (61) 3447.1041
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1:M75"/>
  <sheetViews>
    <sheetView view="pageBreakPreview" zoomScaleSheetLayoutView="100" zoomScalePageLayoutView="0" workbookViewId="0" topLeftCell="A13">
      <selection activeCell="A65" sqref="A65:C68"/>
    </sheetView>
  </sheetViews>
  <sheetFormatPr defaultColWidth="20.00390625" defaultRowHeight="15"/>
  <cols>
    <col min="1" max="1" width="10.57421875" style="6" customWidth="1"/>
    <col min="2" max="2" width="20.57421875" style="6" customWidth="1"/>
    <col min="3" max="3" width="33.421875" style="6" customWidth="1"/>
    <col min="4" max="4" width="16.00390625" style="6" customWidth="1"/>
    <col min="5" max="5" width="19.421875" style="6" customWidth="1"/>
    <col min="6" max="6" width="19.8515625" style="78" customWidth="1"/>
    <col min="7" max="7" width="21.7109375" style="6" customWidth="1"/>
    <col min="8" max="8" width="10.8515625" style="6" customWidth="1"/>
    <col min="9" max="250" width="11.421875" style="6" customWidth="1"/>
    <col min="251" max="251" width="10.57421875" style="6" customWidth="1"/>
    <col min="252" max="252" width="20.57421875" style="6" customWidth="1"/>
    <col min="253" max="253" width="33.421875" style="6" customWidth="1"/>
    <col min="254" max="254" width="16.00390625" style="6" customWidth="1"/>
    <col min="255" max="255" width="16.421875" style="6" customWidth="1"/>
    <col min="256" max="16384" width="20.00390625" style="6" customWidth="1"/>
  </cols>
  <sheetData>
    <row r="1" ht="12.75"/>
    <row r="2" ht="12.75"/>
    <row r="3" ht="12.75"/>
    <row r="4" ht="12.75"/>
    <row r="5" ht="12.75"/>
    <row r="6" ht="12.75"/>
    <row r="7" ht="12.75"/>
    <row r="11" spans="1:7" ht="12.75">
      <c r="A11" s="52"/>
      <c r="B11" s="53"/>
      <c r="C11" s="53"/>
      <c r="D11" s="53"/>
      <c r="E11" s="53"/>
      <c r="F11" s="54"/>
      <c r="G11" s="55"/>
    </row>
    <row r="12" spans="1:8" ht="15.75" customHeight="1">
      <c r="A12" s="258" t="s">
        <v>44</v>
      </c>
      <c r="B12" s="259"/>
      <c r="C12" s="259"/>
      <c r="D12" s="259"/>
      <c r="E12" s="259"/>
      <c r="F12" s="259"/>
      <c r="G12" s="260"/>
      <c r="H12" s="47"/>
    </row>
    <row r="13" spans="1:8" ht="15.75" customHeight="1">
      <c r="A13" s="258" t="s">
        <v>1</v>
      </c>
      <c r="B13" s="259"/>
      <c r="C13" s="259"/>
      <c r="D13" s="259"/>
      <c r="E13" s="259"/>
      <c r="F13" s="259"/>
      <c r="G13" s="260"/>
      <c r="H13" s="47"/>
    </row>
    <row r="14" spans="1:8" ht="13.5" customHeight="1">
      <c r="A14" s="258" t="s">
        <v>147</v>
      </c>
      <c r="B14" s="259"/>
      <c r="C14" s="259"/>
      <c r="D14" s="259"/>
      <c r="E14" s="259"/>
      <c r="F14" s="259"/>
      <c r="G14" s="260"/>
      <c r="H14" s="47"/>
    </row>
    <row r="15" spans="1:8" ht="13.5" customHeight="1">
      <c r="A15" s="56"/>
      <c r="B15" s="57"/>
      <c r="C15" s="57"/>
      <c r="D15" s="57"/>
      <c r="E15" s="57"/>
      <c r="F15" s="58"/>
      <c r="G15" s="59"/>
      <c r="H15" s="47"/>
    </row>
    <row r="16" spans="1:8" ht="12.75" customHeight="1">
      <c r="A16" s="261" t="s">
        <v>96</v>
      </c>
      <c r="B16" s="262"/>
      <c r="C16" s="262"/>
      <c r="D16" s="262"/>
      <c r="E16" s="262"/>
      <c r="F16" s="262"/>
      <c r="G16" s="263"/>
      <c r="H16" s="47"/>
    </row>
    <row r="17" spans="1:8" ht="15.75" customHeight="1">
      <c r="A17" s="264"/>
      <c r="B17" s="265"/>
      <c r="C17" s="265"/>
      <c r="D17" s="265"/>
      <c r="E17" s="265"/>
      <c r="F17" s="265"/>
      <c r="G17" s="266"/>
      <c r="H17" s="47"/>
    </row>
    <row r="18" spans="1:8" ht="15.75" customHeight="1">
      <c r="A18" s="267"/>
      <c r="B18" s="268"/>
      <c r="C18" s="268"/>
      <c r="D18" s="268"/>
      <c r="E18" s="268"/>
      <c r="F18" s="268"/>
      <c r="G18" s="269"/>
      <c r="H18" s="47"/>
    </row>
    <row r="19" spans="1:9" ht="15" customHeight="1">
      <c r="A19" s="264" t="s">
        <v>45</v>
      </c>
      <c r="B19" s="270"/>
      <c r="C19" s="271"/>
      <c r="D19" s="276" t="s">
        <v>46</v>
      </c>
      <c r="E19" s="289" t="s">
        <v>70</v>
      </c>
      <c r="F19" s="278" t="s">
        <v>47</v>
      </c>
      <c r="G19" s="280" t="s">
        <v>48</v>
      </c>
      <c r="H19" s="60"/>
      <c r="I19" s="47"/>
    </row>
    <row r="20" spans="1:9" ht="15" customHeight="1">
      <c r="A20" s="272"/>
      <c r="B20" s="270"/>
      <c r="C20" s="271"/>
      <c r="D20" s="276"/>
      <c r="E20" s="280"/>
      <c r="F20" s="278"/>
      <c r="G20" s="281"/>
      <c r="H20" s="60"/>
      <c r="I20" s="47"/>
    </row>
    <row r="21" spans="1:9" ht="15">
      <c r="A21" s="272"/>
      <c r="B21" s="270"/>
      <c r="C21" s="271"/>
      <c r="D21" s="276"/>
      <c r="E21" s="280"/>
      <c r="F21" s="278"/>
      <c r="G21" s="281"/>
      <c r="H21" s="60"/>
      <c r="I21" s="47"/>
    </row>
    <row r="22" spans="1:9" ht="43.5" customHeight="1">
      <c r="A22" s="273"/>
      <c r="B22" s="274"/>
      <c r="C22" s="275"/>
      <c r="D22" s="277"/>
      <c r="E22" s="290"/>
      <c r="F22" s="279"/>
      <c r="G22" s="282"/>
      <c r="H22" s="60"/>
      <c r="I22" s="47"/>
    </row>
    <row r="23" spans="1:9" ht="25.5" customHeight="1">
      <c r="A23" s="61" t="s">
        <v>53</v>
      </c>
      <c r="B23" s="62"/>
      <c r="C23" s="63"/>
      <c r="D23" s="110">
        <v>62000000</v>
      </c>
      <c r="E23" s="5">
        <v>0</v>
      </c>
      <c r="F23" s="92">
        <v>-1351035881.52</v>
      </c>
      <c r="G23" s="92">
        <f aca="true" t="shared" si="0" ref="G23:G31">SUM(D23:F23)</f>
        <v>-1289035881.52</v>
      </c>
      <c r="H23" s="60"/>
      <c r="I23" s="47"/>
    </row>
    <row r="24" spans="1:9" ht="25.5" customHeight="1">
      <c r="A24" s="61" t="s">
        <v>172</v>
      </c>
      <c r="B24" s="62"/>
      <c r="C24" s="63"/>
      <c r="D24" s="110">
        <v>0</v>
      </c>
      <c r="E24" s="5">
        <v>0</v>
      </c>
      <c r="F24" s="92">
        <v>0</v>
      </c>
      <c r="G24" s="92">
        <f t="shared" si="0"/>
        <v>0</v>
      </c>
      <c r="H24" s="60"/>
      <c r="I24" s="47"/>
    </row>
    <row r="25" spans="1:9" ht="25.5" customHeight="1">
      <c r="A25" s="61" t="s">
        <v>49</v>
      </c>
      <c r="B25" s="62"/>
      <c r="C25" s="63"/>
      <c r="D25" s="110">
        <v>0</v>
      </c>
      <c r="E25" s="5">
        <v>0</v>
      </c>
      <c r="F25" s="92">
        <v>-244098237.10000038</v>
      </c>
      <c r="G25" s="92">
        <f t="shared" si="0"/>
        <v>-244098237.10000038</v>
      </c>
      <c r="H25" s="60"/>
      <c r="I25" s="47"/>
    </row>
    <row r="26" spans="1:9" ht="25.5" customHeight="1">
      <c r="A26" s="61" t="s">
        <v>50</v>
      </c>
      <c r="B26" s="62"/>
      <c r="C26" s="63"/>
      <c r="D26" s="110">
        <v>0</v>
      </c>
      <c r="E26" s="5">
        <v>0</v>
      </c>
      <c r="F26" s="92">
        <v>47180687.13</v>
      </c>
      <c r="G26" s="92">
        <f t="shared" si="0"/>
        <v>47180687.13</v>
      </c>
      <c r="H26" s="60"/>
      <c r="I26" s="47"/>
    </row>
    <row r="27" spans="1:9" ht="25.5" customHeight="1">
      <c r="A27" s="283" t="s">
        <v>169</v>
      </c>
      <c r="B27" s="284"/>
      <c r="C27" s="285"/>
      <c r="D27" s="111">
        <f>SUM(D23:D26)</f>
        <v>62000000</v>
      </c>
      <c r="E27" s="111">
        <f>SUM(E23:E26)</f>
        <v>0</v>
      </c>
      <c r="F27" s="91">
        <f>F26+F25+F23</f>
        <v>-1547953431.4900002</v>
      </c>
      <c r="G27" s="91">
        <f t="shared" si="0"/>
        <v>-1485953431.4900002</v>
      </c>
      <c r="H27" s="60" t="s">
        <v>4</v>
      </c>
      <c r="I27" s="47" t="s">
        <v>4</v>
      </c>
    </row>
    <row r="28" spans="1:9" ht="25.5" customHeight="1">
      <c r="A28" s="61" t="s">
        <v>170</v>
      </c>
      <c r="B28" s="62"/>
      <c r="C28" s="63"/>
      <c r="D28" s="110">
        <f>D27</f>
        <v>62000000</v>
      </c>
      <c r="E28" s="5">
        <v>29613180.1</v>
      </c>
      <c r="F28" s="92">
        <v>-2005964066.73</v>
      </c>
      <c r="G28" s="92">
        <f t="shared" si="0"/>
        <v>-1914350886.63</v>
      </c>
      <c r="H28" s="60"/>
      <c r="I28" s="47"/>
    </row>
    <row r="29" spans="1:9" ht="25.5" customHeight="1">
      <c r="A29" s="61" t="s">
        <v>172</v>
      </c>
      <c r="B29" s="62"/>
      <c r="C29" s="63"/>
      <c r="D29" s="110">
        <v>0</v>
      </c>
      <c r="E29" s="5">
        <v>11935860.570000002</v>
      </c>
      <c r="F29" s="92">
        <v>0</v>
      </c>
      <c r="G29" s="5">
        <f t="shared" si="0"/>
        <v>11935860.570000002</v>
      </c>
      <c r="H29" s="60"/>
      <c r="I29" s="47"/>
    </row>
    <row r="30" spans="1:9" ht="25.5" customHeight="1">
      <c r="A30" s="61" t="s">
        <v>51</v>
      </c>
      <c r="B30" s="62"/>
      <c r="C30" s="63"/>
      <c r="D30" s="110">
        <v>0</v>
      </c>
      <c r="E30" s="5">
        <v>0</v>
      </c>
      <c r="F30" s="92">
        <v>-170797492.95999998</v>
      </c>
      <c r="G30" s="92">
        <f t="shared" si="0"/>
        <v>-170797492.95999998</v>
      </c>
      <c r="H30" s="60"/>
      <c r="I30" s="47"/>
    </row>
    <row r="31" spans="1:9" ht="25.5" customHeight="1">
      <c r="A31" s="61" t="s">
        <v>50</v>
      </c>
      <c r="B31" s="62"/>
      <c r="C31" s="63"/>
      <c r="D31" s="110">
        <v>0</v>
      </c>
      <c r="E31" s="5">
        <v>0</v>
      </c>
      <c r="F31" s="5">
        <v>4477611.39</v>
      </c>
      <c r="G31" s="5">
        <f t="shared" si="0"/>
        <v>4477611.39</v>
      </c>
      <c r="H31" s="60"/>
      <c r="I31" s="47"/>
    </row>
    <row r="32" spans="1:9" ht="25.5" customHeight="1">
      <c r="A32" s="283" t="s">
        <v>171</v>
      </c>
      <c r="B32" s="284"/>
      <c r="C32" s="286"/>
      <c r="D32" s="111">
        <f>SUM(D28:D31)</f>
        <v>62000000</v>
      </c>
      <c r="E32" s="111">
        <f>SUM(E28:E31)</f>
        <v>41549040.67</v>
      </c>
      <c r="F32" s="91">
        <f>SUM(F28:F31)</f>
        <v>-2172283948.3</v>
      </c>
      <c r="G32" s="91">
        <f>SUM(G28:G31)</f>
        <v>-2068734907.63</v>
      </c>
      <c r="H32" s="60"/>
      <c r="I32" s="64"/>
    </row>
    <row r="33" spans="1:9" ht="15.75">
      <c r="A33" s="65"/>
      <c r="B33" s="57"/>
      <c r="C33" s="66"/>
      <c r="D33" s="57"/>
      <c r="E33" s="68"/>
      <c r="F33" s="67"/>
      <c r="G33" s="68"/>
      <c r="H33" s="60"/>
      <c r="I33" s="47"/>
    </row>
    <row r="34" spans="1:9" ht="15.75">
      <c r="A34" s="69"/>
      <c r="B34" s="62"/>
      <c r="C34" s="62"/>
      <c r="D34" s="62"/>
      <c r="E34" s="62"/>
      <c r="F34" s="40"/>
      <c r="G34" s="70"/>
      <c r="H34" s="60"/>
      <c r="I34" s="47"/>
    </row>
    <row r="35" spans="1:8" ht="15.75">
      <c r="A35" s="69"/>
      <c r="B35" s="62"/>
      <c r="C35" s="62"/>
      <c r="D35" s="70"/>
      <c r="E35" s="70"/>
      <c r="F35" s="40"/>
      <c r="G35" s="60"/>
      <c r="H35" s="47"/>
    </row>
    <row r="36" spans="1:8" ht="15.75">
      <c r="A36" s="69"/>
      <c r="B36" s="62"/>
      <c r="C36" s="62"/>
      <c r="D36" s="71"/>
      <c r="E36" s="71"/>
      <c r="F36" s="40"/>
      <c r="G36" s="87"/>
      <c r="H36" s="47"/>
    </row>
    <row r="37" spans="1:8" ht="15.75">
      <c r="A37" s="69"/>
      <c r="B37" s="62"/>
      <c r="C37" s="62"/>
      <c r="D37" s="71"/>
      <c r="E37" s="71"/>
      <c r="F37" s="40"/>
      <c r="G37" s="86"/>
      <c r="H37" s="47"/>
    </row>
    <row r="38" spans="1:8" ht="15.75">
      <c r="A38" s="69"/>
      <c r="B38" s="62"/>
      <c r="C38" s="62"/>
      <c r="D38" s="71"/>
      <c r="E38" s="71"/>
      <c r="F38" s="40"/>
      <c r="G38" s="112"/>
      <c r="H38" s="47"/>
    </row>
    <row r="39" spans="1:8" ht="15.75" customHeight="1">
      <c r="A39" s="69"/>
      <c r="B39" s="62"/>
      <c r="C39" s="62"/>
      <c r="D39" s="71"/>
      <c r="E39" s="71"/>
      <c r="F39" s="40"/>
      <c r="G39" s="86"/>
      <c r="H39" s="47"/>
    </row>
    <row r="40" spans="1:8" ht="15.75" customHeight="1">
      <c r="A40" s="69"/>
      <c r="B40" s="62"/>
      <c r="C40" s="62"/>
      <c r="D40" s="71"/>
      <c r="E40" s="71"/>
      <c r="F40" s="40"/>
      <c r="G40" s="60"/>
      <c r="H40" s="47"/>
    </row>
    <row r="41" spans="1:8" ht="15.75" customHeight="1">
      <c r="A41" s="72"/>
      <c r="B41" s="62"/>
      <c r="C41" s="62"/>
      <c r="D41" s="71"/>
      <c r="E41" s="71"/>
      <c r="F41" s="40"/>
      <c r="G41" s="60"/>
      <c r="H41" s="47"/>
    </row>
    <row r="42" spans="1:8" ht="15.75" customHeight="1">
      <c r="A42" s="38"/>
      <c r="B42" s="62"/>
      <c r="C42" s="62"/>
      <c r="D42" s="71"/>
      <c r="E42" s="71"/>
      <c r="F42" s="40"/>
      <c r="G42" s="60"/>
      <c r="H42" s="47"/>
    </row>
    <row r="43" spans="1:8" ht="15.75">
      <c r="A43" s="38" t="s">
        <v>24</v>
      </c>
      <c r="B43" s="62"/>
      <c r="C43" s="38"/>
      <c r="D43" s="109" t="s">
        <v>56</v>
      </c>
      <c r="E43" s="109"/>
      <c r="F43" s="40"/>
      <c r="G43" s="60"/>
      <c r="H43" s="47"/>
    </row>
    <row r="44" spans="1:13" ht="15.75">
      <c r="A44" s="72" t="s">
        <v>25</v>
      </c>
      <c r="B44" s="62"/>
      <c r="C44" s="38"/>
      <c r="D44" s="38" t="s">
        <v>26</v>
      </c>
      <c r="E44" s="38"/>
      <c r="F44" s="73"/>
      <c r="G44" s="60"/>
      <c r="H44" s="74"/>
      <c r="I44" s="75"/>
      <c r="J44" s="75"/>
      <c r="K44" s="75"/>
      <c r="L44" s="75"/>
      <c r="M44" s="75"/>
    </row>
    <row r="45" spans="1:13" ht="15.75">
      <c r="A45" s="38" t="s">
        <v>43</v>
      </c>
      <c r="B45" s="62"/>
      <c r="C45" s="38"/>
      <c r="D45" s="38" t="s">
        <v>57</v>
      </c>
      <c r="E45" s="38"/>
      <c r="F45" s="73"/>
      <c r="G45" s="60"/>
      <c r="H45" s="74"/>
      <c r="I45" s="75"/>
      <c r="J45" s="75"/>
      <c r="K45" s="75"/>
      <c r="L45" s="75"/>
      <c r="M45" s="75"/>
    </row>
    <row r="46" spans="1:13" ht="15" customHeight="1">
      <c r="A46" s="287"/>
      <c r="B46" s="288"/>
      <c r="C46" s="38"/>
      <c r="D46" s="38"/>
      <c r="E46" s="38"/>
      <c r="F46" s="73"/>
      <c r="G46" s="60"/>
      <c r="H46" s="74"/>
      <c r="I46" s="75"/>
      <c r="J46" s="75"/>
      <c r="K46" s="75"/>
      <c r="L46" s="75"/>
      <c r="M46" s="75"/>
    </row>
    <row r="47" spans="1:13" ht="15.75">
      <c r="A47" s="72"/>
      <c r="B47" s="62"/>
      <c r="C47" s="38"/>
      <c r="D47" s="38"/>
      <c r="E47" s="38"/>
      <c r="F47" s="73"/>
      <c r="G47" s="60"/>
      <c r="H47" s="74"/>
      <c r="I47" s="75"/>
      <c r="J47" s="75"/>
      <c r="K47" s="75"/>
      <c r="L47" s="75"/>
      <c r="M47" s="75"/>
    </row>
    <row r="48" spans="1:13" ht="15.75">
      <c r="A48" s="73"/>
      <c r="B48" s="62"/>
      <c r="C48" s="38"/>
      <c r="D48" s="38"/>
      <c r="E48" s="38"/>
      <c r="F48" s="40"/>
      <c r="G48" s="60"/>
      <c r="H48" s="74"/>
      <c r="I48" s="75"/>
      <c r="J48" s="75"/>
      <c r="K48" s="75"/>
      <c r="L48" s="75"/>
      <c r="M48" s="75"/>
    </row>
    <row r="49" spans="1:13" ht="15.75">
      <c r="A49" s="73"/>
      <c r="B49" s="62"/>
      <c r="C49" s="38"/>
      <c r="D49" s="38"/>
      <c r="E49" s="38"/>
      <c r="F49" s="40"/>
      <c r="G49" s="60"/>
      <c r="H49" s="74"/>
      <c r="I49" s="75"/>
      <c r="J49" s="75"/>
      <c r="K49" s="75"/>
      <c r="L49" s="75"/>
      <c r="M49" s="75"/>
    </row>
    <row r="50" spans="1:13" ht="15.75">
      <c r="A50" s="73"/>
      <c r="B50" s="62"/>
      <c r="C50" s="38"/>
      <c r="D50" s="38"/>
      <c r="E50" s="38"/>
      <c r="F50" s="40"/>
      <c r="G50" s="60"/>
      <c r="H50" s="74"/>
      <c r="I50" s="75"/>
      <c r="J50" s="75"/>
      <c r="K50" s="75"/>
      <c r="L50" s="75"/>
      <c r="M50" s="75"/>
    </row>
    <row r="51" spans="1:13" ht="15.75">
      <c r="A51" s="72"/>
      <c r="B51" s="62"/>
      <c r="C51" s="38"/>
      <c r="D51" s="38"/>
      <c r="E51" s="38"/>
      <c r="F51" s="40"/>
      <c r="G51" s="60"/>
      <c r="H51" s="74"/>
      <c r="I51" s="75"/>
      <c r="J51" s="75"/>
      <c r="K51" s="75"/>
      <c r="L51" s="75"/>
      <c r="M51" s="75"/>
    </row>
    <row r="52" spans="1:13" ht="15.75">
      <c r="A52" s="72"/>
      <c r="B52" s="62"/>
      <c r="C52" s="38"/>
      <c r="D52" s="38"/>
      <c r="E52" s="38"/>
      <c r="F52" s="40"/>
      <c r="G52" s="60"/>
      <c r="H52" s="74"/>
      <c r="I52" s="75"/>
      <c r="J52" s="75"/>
      <c r="K52" s="75"/>
      <c r="L52" s="75"/>
      <c r="M52" s="75"/>
    </row>
    <row r="53" spans="1:13" ht="15.75">
      <c r="A53" s="72"/>
      <c r="B53" s="62"/>
      <c r="C53" s="38"/>
      <c r="F53" s="40"/>
      <c r="G53" s="76"/>
      <c r="H53" s="75"/>
      <c r="I53" s="75"/>
      <c r="J53" s="75"/>
      <c r="K53" s="75"/>
      <c r="L53" s="75"/>
      <c r="M53" s="75"/>
    </row>
    <row r="54" spans="1:13" ht="15.75">
      <c r="A54" s="109" t="s">
        <v>58</v>
      </c>
      <c r="B54" s="62"/>
      <c r="C54" s="38"/>
      <c r="D54" s="109" t="s">
        <v>60</v>
      </c>
      <c r="E54" s="109"/>
      <c r="F54" s="40"/>
      <c r="G54" s="76"/>
      <c r="H54" s="75"/>
      <c r="I54" s="75"/>
      <c r="J54" s="75"/>
      <c r="K54" s="75"/>
      <c r="L54" s="75"/>
      <c r="M54" s="75"/>
    </row>
    <row r="55" spans="1:13" ht="15.75">
      <c r="A55" s="73" t="s">
        <v>52</v>
      </c>
      <c r="B55" s="62"/>
      <c r="C55" s="38"/>
      <c r="D55" s="39" t="s">
        <v>30</v>
      </c>
      <c r="E55" s="39"/>
      <c r="F55" s="40"/>
      <c r="G55" s="76"/>
      <c r="H55" s="75"/>
      <c r="I55" s="75"/>
      <c r="J55" s="75"/>
      <c r="K55" s="75"/>
      <c r="L55" s="75"/>
      <c r="M55" s="75"/>
    </row>
    <row r="56" spans="1:13" ht="15.75">
      <c r="A56" s="73" t="s">
        <v>62</v>
      </c>
      <c r="B56" s="62"/>
      <c r="C56" s="38"/>
      <c r="D56" s="38" t="s">
        <v>63</v>
      </c>
      <c r="E56" s="38"/>
      <c r="F56" s="40"/>
      <c r="G56" s="76"/>
      <c r="H56" s="75"/>
      <c r="I56" s="75"/>
      <c r="J56" s="75"/>
      <c r="K56" s="75"/>
      <c r="L56" s="75"/>
      <c r="M56" s="75"/>
    </row>
    <row r="57" spans="1:13" ht="15.75">
      <c r="A57" s="72"/>
      <c r="B57" s="62"/>
      <c r="C57" s="38"/>
      <c r="D57" s="62"/>
      <c r="E57" s="62"/>
      <c r="F57" s="40"/>
      <c r="G57" s="76"/>
      <c r="H57" s="75"/>
      <c r="I57" s="75"/>
      <c r="J57" s="75"/>
      <c r="K57" s="75"/>
      <c r="L57" s="75"/>
      <c r="M57" s="75"/>
    </row>
    <row r="58" spans="1:13" ht="15.75">
      <c r="A58" s="72"/>
      <c r="B58" s="62"/>
      <c r="C58" s="38"/>
      <c r="D58" s="62"/>
      <c r="E58" s="62"/>
      <c r="F58" s="40"/>
      <c r="G58" s="76"/>
      <c r="H58" s="75"/>
      <c r="I58" s="75"/>
      <c r="J58" s="75"/>
      <c r="K58" s="75"/>
      <c r="L58" s="75"/>
      <c r="M58" s="75"/>
    </row>
    <row r="59" spans="1:13" ht="15.75">
      <c r="A59" s="72"/>
      <c r="B59" s="62"/>
      <c r="C59" s="38"/>
      <c r="D59" s="62"/>
      <c r="E59" s="62"/>
      <c r="F59" s="40"/>
      <c r="G59" s="76"/>
      <c r="H59" s="75"/>
      <c r="I59" s="75"/>
      <c r="J59" s="75"/>
      <c r="K59" s="75"/>
      <c r="L59" s="75"/>
      <c r="M59" s="75"/>
    </row>
    <row r="60" spans="1:13" ht="15.75">
      <c r="A60" s="72"/>
      <c r="B60" s="62"/>
      <c r="C60" s="38"/>
      <c r="D60" s="62"/>
      <c r="E60" s="62"/>
      <c r="F60" s="40"/>
      <c r="G60" s="76"/>
      <c r="H60" s="75"/>
      <c r="I60" s="75"/>
      <c r="J60" s="75"/>
      <c r="K60" s="75"/>
      <c r="L60" s="75"/>
      <c r="M60" s="75"/>
    </row>
    <row r="61" spans="1:13" ht="15.75">
      <c r="A61" s="72"/>
      <c r="B61" s="62"/>
      <c r="C61" s="38"/>
      <c r="D61" s="62"/>
      <c r="E61" s="62"/>
      <c r="F61" s="40"/>
      <c r="G61" s="76"/>
      <c r="H61" s="75"/>
      <c r="I61" s="75"/>
      <c r="J61" s="75"/>
      <c r="K61" s="75"/>
      <c r="L61" s="75"/>
      <c r="M61" s="75"/>
    </row>
    <row r="62" spans="1:13" ht="15.75">
      <c r="A62" s="72"/>
      <c r="B62" s="62"/>
      <c r="C62" s="38"/>
      <c r="D62" s="62"/>
      <c r="E62" s="62"/>
      <c r="F62" s="40"/>
      <c r="G62" s="76"/>
      <c r="H62" s="75"/>
      <c r="I62" s="75"/>
      <c r="J62" s="75"/>
      <c r="K62" s="75"/>
      <c r="L62" s="75"/>
      <c r="M62" s="75"/>
    </row>
    <row r="63" spans="1:13" ht="15.75">
      <c r="A63" s="72"/>
      <c r="B63" s="62"/>
      <c r="C63" s="38"/>
      <c r="D63" s="62"/>
      <c r="E63" s="62"/>
      <c r="F63" s="40"/>
      <c r="G63" s="76"/>
      <c r="H63" s="75"/>
      <c r="I63" s="75"/>
      <c r="J63" s="75"/>
      <c r="K63" s="75"/>
      <c r="L63" s="75"/>
      <c r="M63" s="75"/>
    </row>
    <row r="64" spans="1:13" ht="15.75">
      <c r="A64" s="72"/>
      <c r="B64" s="62"/>
      <c r="C64" s="38"/>
      <c r="D64" s="62"/>
      <c r="E64" s="62"/>
      <c r="F64" s="40"/>
      <c r="G64" s="76"/>
      <c r="H64" s="75"/>
      <c r="I64" s="75"/>
      <c r="J64" s="75"/>
      <c r="K64" s="75"/>
      <c r="L64" s="75"/>
      <c r="M64" s="75"/>
    </row>
    <row r="65" spans="1:13" ht="15.75">
      <c r="A65" s="109" t="s">
        <v>177</v>
      </c>
      <c r="B65" s="62"/>
      <c r="C65" s="109"/>
      <c r="D65" s="73" t="s">
        <v>29</v>
      </c>
      <c r="E65" s="73"/>
      <c r="F65" s="40"/>
      <c r="G65" s="76"/>
      <c r="H65" s="75"/>
      <c r="I65" s="75"/>
      <c r="J65" s="75"/>
      <c r="K65" s="75"/>
      <c r="L65" s="75"/>
      <c r="M65" s="75"/>
    </row>
    <row r="66" spans="1:13" ht="15.75">
      <c r="A66" s="73" t="s">
        <v>111</v>
      </c>
      <c r="B66" s="62"/>
      <c r="C66" s="73"/>
      <c r="D66" s="73" t="s">
        <v>31</v>
      </c>
      <c r="E66" s="73"/>
      <c r="F66" s="39"/>
      <c r="G66" s="76"/>
      <c r="H66" s="75"/>
      <c r="I66" s="75"/>
      <c r="J66" s="75"/>
      <c r="K66" s="75"/>
      <c r="L66" s="75"/>
      <c r="M66" s="75"/>
    </row>
    <row r="67" spans="1:13" ht="15.75">
      <c r="A67" s="73" t="s">
        <v>112</v>
      </c>
      <c r="B67" s="62"/>
      <c r="C67" s="73"/>
      <c r="D67" s="73" t="s">
        <v>32</v>
      </c>
      <c r="E67" s="73"/>
      <c r="F67" s="73"/>
      <c r="G67" s="76"/>
      <c r="H67" s="75"/>
      <c r="I67" s="75"/>
      <c r="J67" s="75"/>
      <c r="K67" s="75"/>
      <c r="L67" s="75"/>
      <c r="M67" s="75"/>
    </row>
    <row r="68" spans="1:13" ht="15.75" customHeight="1">
      <c r="A68" s="109"/>
      <c r="B68" s="62"/>
      <c r="C68" s="109"/>
      <c r="D68" s="62"/>
      <c r="E68" s="62"/>
      <c r="F68" s="77"/>
      <c r="G68" s="76"/>
      <c r="H68" s="75"/>
      <c r="I68" s="75"/>
      <c r="J68" s="75"/>
      <c r="K68" s="75"/>
      <c r="L68" s="75"/>
      <c r="M68" s="75"/>
    </row>
    <row r="69" spans="1:7" ht="15.75">
      <c r="A69" s="62"/>
      <c r="B69" s="62"/>
      <c r="C69" s="62"/>
      <c r="D69" s="62"/>
      <c r="E69" s="62"/>
      <c r="F69" s="40"/>
      <c r="G69" s="76"/>
    </row>
    <row r="70" spans="1:7" ht="15.75">
      <c r="A70" s="62"/>
      <c r="B70" s="62"/>
      <c r="C70" s="62"/>
      <c r="D70" s="62"/>
      <c r="E70" s="62"/>
      <c r="F70" s="40"/>
      <c r="G70" s="76"/>
    </row>
    <row r="71" spans="1:7" ht="15.75">
      <c r="A71" s="62"/>
      <c r="B71" s="62"/>
      <c r="C71" s="62"/>
      <c r="D71" s="62"/>
      <c r="E71" s="62"/>
      <c r="F71" s="40"/>
      <c r="G71" s="76"/>
    </row>
    <row r="72" spans="1:7" ht="15.75">
      <c r="A72" s="62"/>
      <c r="B72" s="62"/>
      <c r="C72" s="62"/>
      <c r="D72" s="62"/>
      <c r="E72" s="62"/>
      <c r="F72" s="40"/>
      <c r="G72" s="76"/>
    </row>
    <row r="73" spans="1:7" ht="15.75">
      <c r="A73" s="62"/>
      <c r="B73" s="62"/>
      <c r="C73" s="62"/>
      <c r="D73" s="62"/>
      <c r="E73" s="62"/>
      <c r="F73" s="40"/>
      <c r="G73" s="76"/>
    </row>
    <row r="74" spans="1:7" ht="15.75">
      <c r="A74" s="62"/>
      <c r="B74" s="62"/>
      <c r="C74" s="62"/>
      <c r="D74" s="62"/>
      <c r="E74" s="62"/>
      <c r="F74" s="40"/>
      <c r="G74" s="76"/>
    </row>
    <row r="75" spans="1:7" ht="15.75">
      <c r="A75" s="62"/>
      <c r="B75" s="62"/>
      <c r="C75" s="40"/>
      <c r="D75" s="73"/>
      <c r="E75" s="73"/>
      <c r="F75" s="40"/>
      <c r="G75" s="76"/>
    </row>
  </sheetData>
  <sheetProtection/>
  <mergeCells count="12">
    <mergeCell ref="A27:C27"/>
    <mergeCell ref="A32:C32"/>
    <mergeCell ref="A46:B46"/>
    <mergeCell ref="E19:E22"/>
    <mergeCell ref="A12:G12"/>
    <mergeCell ref="A13:G13"/>
    <mergeCell ref="A14:G14"/>
    <mergeCell ref="A16:G18"/>
    <mergeCell ref="A19:C22"/>
    <mergeCell ref="D19:D22"/>
    <mergeCell ref="F19:F22"/>
    <mergeCell ref="G19:G22"/>
  </mergeCells>
  <printOptions/>
  <pageMargins left="0.6692913385826772" right="0.58" top="0.31496062992125984" bottom="0.2755905511811024" header="0.31496062992125984" footer="0.2362204724409449"/>
  <pageSetup fitToHeight="1" fitToWidth="1" horizontalDpi="600" verticalDpi="600" orientation="portrait" paperSize="9" scale="63" r:id="rId2"/>
  <headerFooter>
    <oddFooter>&amp;LMinistério da Agricultura, 
Pecuária e Abastecimento - 
MAPA
&amp;CEmpresa Brasileira de
Pesquisa Agropecuária -
Embrapa
&amp;RPqEB Final W3 Norte  Brasília - DF 
CEP 70.770-901
Telefone (61) 3448.4433 
Fax  (61) 3447.1041
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7:G88"/>
  <sheetViews>
    <sheetView view="pageBreakPreview" zoomScale="70" zoomScaleSheetLayoutView="70" zoomScalePageLayoutView="0" workbookViewId="0" topLeftCell="A52">
      <selection activeCell="C49" sqref="C49"/>
    </sheetView>
  </sheetViews>
  <sheetFormatPr defaultColWidth="11.421875" defaultRowHeight="15"/>
  <cols>
    <col min="1" max="1" width="11.421875" style="6" customWidth="1"/>
    <col min="2" max="2" width="28.00390625" style="6" customWidth="1"/>
    <col min="3" max="3" width="58.57421875" style="6" customWidth="1"/>
    <col min="4" max="5" width="28.7109375" style="6" customWidth="1"/>
    <col min="6" max="6" width="11.421875" style="6" customWidth="1"/>
    <col min="7" max="7" width="14.421875" style="6" bestFit="1" customWidth="1"/>
    <col min="8" max="8" width="110.8515625" style="6" bestFit="1" customWidth="1"/>
    <col min="9" max="10" width="22.57421875" style="6" bestFit="1" customWidth="1"/>
    <col min="11" max="11" width="16.140625" style="6" bestFit="1" customWidth="1"/>
    <col min="12" max="12" width="11.140625" style="6" customWidth="1"/>
    <col min="13" max="245" width="11.421875" style="6" customWidth="1"/>
    <col min="246" max="16384" width="11.421875" style="48" customWidth="1"/>
  </cols>
  <sheetData>
    <row r="1" ht="12.75"/>
    <row r="2" ht="12.75"/>
    <row r="3" ht="12.75"/>
    <row r="4" ht="12.75"/>
    <row r="5" ht="12.75"/>
    <row r="6" ht="9" customHeight="1"/>
    <row r="7" spans="1:5" ht="23.25" customHeight="1">
      <c r="A7" s="250" t="s">
        <v>33</v>
      </c>
      <c r="B7" s="251"/>
      <c r="C7" s="251"/>
      <c r="D7" s="251"/>
      <c r="E7" s="252"/>
    </row>
    <row r="8" spans="1:5" ht="21" customHeight="1">
      <c r="A8" s="253" t="s">
        <v>1</v>
      </c>
      <c r="B8" s="254"/>
      <c r="C8" s="254"/>
      <c r="D8" s="254"/>
      <c r="E8" s="249"/>
    </row>
    <row r="9" spans="1:5" ht="21.75" customHeight="1">
      <c r="A9" s="253" t="s">
        <v>94</v>
      </c>
      <c r="B9" s="255"/>
      <c r="C9" s="255"/>
      <c r="D9" s="255"/>
      <c r="E9" s="256"/>
    </row>
    <row r="10" spans="1:5" ht="8.25" customHeight="1">
      <c r="A10" s="7"/>
      <c r="B10" s="8"/>
      <c r="C10" s="9"/>
      <c r="D10" s="8"/>
      <c r="E10" s="10"/>
    </row>
    <row r="11" spans="1:5" ht="15.75" customHeight="1">
      <c r="A11" s="257"/>
      <c r="B11" s="248"/>
      <c r="C11" s="248"/>
      <c r="D11" s="248"/>
      <c r="E11" s="249"/>
    </row>
    <row r="12" spans="1:5" ht="24.75" customHeight="1">
      <c r="A12" s="253" t="s">
        <v>97</v>
      </c>
      <c r="B12" s="254"/>
      <c r="C12" s="254"/>
      <c r="D12" s="254"/>
      <c r="E12" s="249"/>
    </row>
    <row r="13" spans="1:5" ht="7.5" customHeight="1">
      <c r="A13" s="257"/>
      <c r="B13" s="248"/>
      <c r="C13" s="248"/>
      <c r="D13" s="248"/>
      <c r="E13" s="249"/>
    </row>
    <row r="14" spans="1:5" ht="9" customHeight="1">
      <c r="A14" s="246"/>
      <c r="B14" s="247"/>
      <c r="C14" s="247"/>
      <c r="D14" s="248"/>
      <c r="E14" s="249"/>
    </row>
    <row r="15" spans="1:5" ht="15">
      <c r="A15" s="11"/>
      <c r="B15" s="12"/>
      <c r="C15" s="13"/>
      <c r="D15" s="83" t="s">
        <v>167</v>
      </c>
      <c r="E15" s="83" t="s">
        <v>168</v>
      </c>
    </row>
    <row r="16" spans="1:5" ht="16.5">
      <c r="A16" s="14" t="s">
        <v>178</v>
      </c>
      <c r="B16" s="13"/>
      <c r="C16" s="13"/>
      <c r="D16" s="15" t="s">
        <v>2</v>
      </c>
      <c r="E16" s="16" t="s">
        <v>2</v>
      </c>
    </row>
    <row r="17" spans="1:5" ht="15">
      <c r="A17" s="11"/>
      <c r="B17" s="12"/>
      <c r="C17" s="12"/>
      <c r="D17" s="17"/>
      <c r="E17" s="18"/>
    </row>
    <row r="18" spans="1:5" ht="16.5">
      <c r="A18" s="19" t="s">
        <v>179</v>
      </c>
      <c r="B18" s="20"/>
      <c r="C18" s="21"/>
      <c r="D18" s="50">
        <f>SUM(D21:D30)</f>
        <v>22471141.98</v>
      </c>
      <c r="E18" s="50">
        <f>SUM(E21:E30)</f>
        <v>23070304.81</v>
      </c>
    </row>
    <row r="19" spans="1:7" ht="15">
      <c r="A19" s="22"/>
      <c r="B19" s="23"/>
      <c r="C19" s="24"/>
      <c r="D19" s="51"/>
      <c r="E19" s="51"/>
      <c r="G19" s="41"/>
    </row>
    <row r="20" spans="1:5" ht="12.75" customHeight="1" hidden="1">
      <c r="A20" s="22" t="s">
        <v>34</v>
      </c>
      <c r="B20" s="23"/>
      <c r="C20" s="25"/>
      <c r="D20" s="51">
        <v>0</v>
      </c>
      <c r="E20" s="51">
        <v>0</v>
      </c>
    </row>
    <row r="21" spans="1:7" ht="15">
      <c r="A21" s="22" t="s">
        <v>35</v>
      </c>
      <c r="B21" s="12"/>
      <c r="C21" s="25"/>
      <c r="D21" s="51">
        <v>918725.03</v>
      </c>
      <c r="E21" s="51">
        <v>1016789.76</v>
      </c>
      <c r="G21" s="41"/>
    </row>
    <row r="22" spans="1:5" ht="9" customHeight="1">
      <c r="A22" s="11"/>
      <c r="B22" s="12"/>
      <c r="C22" s="25"/>
      <c r="D22" s="51"/>
      <c r="E22" s="51"/>
    </row>
    <row r="23" spans="1:5" ht="15">
      <c r="A23" s="22" t="s">
        <v>36</v>
      </c>
      <c r="B23" s="12"/>
      <c r="C23" s="25"/>
      <c r="D23" s="51">
        <v>1086972.38</v>
      </c>
      <c r="E23" s="51">
        <v>1854548.45</v>
      </c>
    </row>
    <row r="24" spans="1:5" ht="9" customHeight="1">
      <c r="A24" s="11"/>
      <c r="B24" s="12"/>
      <c r="C24" s="25"/>
      <c r="D24" s="51"/>
      <c r="E24" s="51"/>
    </row>
    <row r="25" spans="1:5" ht="18">
      <c r="A25" s="22" t="s">
        <v>180</v>
      </c>
      <c r="B25" s="13"/>
      <c r="C25" s="25"/>
      <c r="D25" s="51">
        <v>12088558.24</v>
      </c>
      <c r="E25" s="51">
        <v>12032237.09</v>
      </c>
    </row>
    <row r="26" spans="1:5" ht="9" customHeight="1">
      <c r="A26" s="26"/>
      <c r="B26" s="13"/>
      <c r="C26" s="25"/>
      <c r="D26" s="51"/>
      <c r="E26" s="51"/>
    </row>
    <row r="27" spans="1:5" ht="18">
      <c r="A27" s="22" t="s">
        <v>181</v>
      </c>
      <c r="B27" s="12"/>
      <c r="C27" s="25"/>
      <c r="D27" s="51">
        <v>2508687.5</v>
      </c>
      <c r="E27" s="51">
        <v>333747.62</v>
      </c>
    </row>
    <row r="28" spans="1:5" ht="9" customHeight="1">
      <c r="A28" s="11"/>
      <c r="B28" s="12"/>
      <c r="C28" s="25"/>
      <c r="D28" s="51"/>
      <c r="E28" s="51"/>
    </row>
    <row r="29" spans="1:5" ht="18">
      <c r="A29" s="22" t="s">
        <v>182</v>
      </c>
      <c r="B29" s="23"/>
      <c r="C29" s="25"/>
      <c r="D29" s="51">
        <v>5868198.83</v>
      </c>
      <c r="E29" s="51">
        <v>7832981.89</v>
      </c>
    </row>
    <row r="30" spans="1:5" ht="9" customHeight="1">
      <c r="A30" s="22"/>
      <c r="B30" s="23"/>
      <c r="C30" s="25"/>
      <c r="D30" s="51"/>
      <c r="E30" s="51"/>
    </row>
    <row r="31" spans="1:5" ht="15">
      <c r="A31" s="22"/>
      <c r="B31" s="23"/>
      <c r="C31" s="25"/>
      <c r="D31" s="51"/>
      <c r="E31" s="51"/>
    </row>
    <row r="32" spans="1:5" ht="16.5">
      <c r="A32" s="19" t="s">
        <v>183</v>
      </c>
      <c r="B32" s="20"/>
      <c r="C32" s="20"/>
      <c r="D32" s="50">
        <f>SUM(D34:D38)</f>
        <v>-1547211979.94</v>
      </c>
      <c r="E32" s="50">
        <f>SUM(E34:E38)</f>
        <v>-1480898856.65</v>
      </c>
    </row>
    <row r="33" spans="1:5" ht="15">
      <c r="A33" s="22"/>
      <c r="B33" s="23"/>
      <c r="C33" s="25"/>
      <c r="D33" s="51"/>
      <c r="E33" s="51"/>
    </row>
    <row r="34" spans="1:5" ht="9" customHeight="1">
      <c r="A34" s="22"/>
      <c r="B34" s="23"/>
      <c r="C34" s="23"/>
      <c r="D34" s="51"/>
      <c r="E34" s="51"/>
    </row>
    <row r="35" spans="1:5" ht="18">
      <c r="A35" s="22" t="s">
        <v>184</v>
      </c>
      <c r="B35" s="12"/>
      <c r="C35" s="27"/>
      <c r="D35" s="51">
        <v>-1319347426.96</v>
      </c>
      <c r="E35" s="51">
        <v>-1287655269.44</v>
      </c>
    </row>
    <row r="36" spans="1:5" ht="9.75" customHeight="1">
      <c r="A36" s="11"/>
      <c r="B36" s="12"/>
      <c r="C36" s="27"/>
      <c r="D36" s="51"/>
      <c r="E36" s="51"/>
    </row>
    <row r="37" spans="1:5" ht="15" customHeight="1">
      <c r="A37" s="22" t="s">
        <v>185</v>
      </c>
      <c r="B37" s="12"/>
      <c r="C37" s="27"/>
      <c r="D37" s="51">
        <v>-227864552.98</v>
      </c>
      <c r="E37" s="51">
        <v>-193243587.21</v>
      </c>
    </row>
    <row r="38" spans="1:5" ht="9" customHeight="1">
      <c r="A38" s="11"/>
      <c r="B38" s="12"/>
      <c r="C38" s="27"/>
      <c r="D38" s="51"/>
      <c r="E38" s="51"/>
    </row>
    <row r="39" spans="1:5" ht="15" customHeight="1">
      <c r="A39" s="11"/>
      <c r="B39" s="12"/>
      <c r="C39" s="27"/>
      <c r="D39" s="51"/>
      <c r="E39" s="51"/>
    </row>
    <row r="40" spans="1:7" ht="15" customHeight="1">
      <c r="A40" s="19" t="s">
        <v>37</v>
      </c>
      <c r="B40" s="12"/>
      <c r="C40" s="27"/>
      <c r="D40" s="50">
        <f>D18+D32</f>
        <v>-1524740837.96</v>
      </c>
      <c r="E40" s="50">
        <f>E18+E32</f>
        <v>-1457828551.8400002</v>
      </c>
      <c r="G40" s="41"/>
    </row>
    <row r="41" spans="1:5" ht="15" customHeight="1">
      <c r="A41" s="19"/>
      <c r="B41" s="12"/>
      <c r="C41" s="27"/>
      <c r="D41" s="50"/>
      <c r="E41" s="50"/>
    </row>
    <row r="42" spans="1:5" ht="15" customHeight="1">
      <c r="A42" s="14" t="s">
        <v>186</v>
      </c>
      <c r="B42" s="12"/>
      <c r="C42" s="27"/>
      <c r="D42" s="51"/>
      <c r="E42" s="51"/>
    </row>
    <row r="43" spans="1:5" ht="15" customHeight="1">
      <c r="A43" s="11"/>
      <c r="B43" s="12"/>
      <c r="C43" s="27"/>
      <c r="D43" s="51"/>
      <c r="E43" s="51"/>
    </row>
    <row r="44" spans="1:5" ht="15" customHeight="1">
      <c r="A44" s="22" t="s">
        <v>187</v>
      </c>
      <c r="B44" s="12"/>
      <c r="C44" s="27"/>
      <c r="D44" s="51">
        <v>889902.01</v>
      </c>
      <c r="E44" s="51">
        <v>885749.98</v>
      </c>
    </row>
    <row r="45" spans="1:5" ht="15" customHeight="1">
      <c r="A45" s="11"/>
      <c r="B45" s="12"/>
      <c r="C45" s="27"/>
      <c r="D45" s="51"/>
      <c r="E45" s="51"/>
    </row>
    <row r="46" spans="1:5" ht="15" customHeight="1">
      <c r="A46" s="22" t="s">
        <v>188</v>
      </c>
      <c r="B46" s="12"/>
      <c r="C46" s="27"/>
      <c r="D46" s="51">
        <v>-14096994.69</v>
      </c>
      <c r="E46" s="51">
        <v>-15577683.22</v>
      </c>
    </row>
    <row r="47" spans="1:5" ht="15" customHeight="1">
      <c r="A47" s="11"/>
      <c r="B47" s="12"/>
      <c r="C47" s="27"/>
      <c r="D47" s="51"/>
      <c r="E47" s="51"/>
    </row>
    <row r="48" spans="1:5" ht="15" customHeight="1">
      <c r="A48" s="19" t="s">
        <v>38</v>
      </c>
      <c r="B48" s="12"/>
      <c r="C48" s="27"/>
      <c r="D48" s="50">
        <f>SUM(D44:D46)</f>
        <v>-13207092.68</v>
      </c>
      <c r="E48" s="50">
        <f>SUM(E44:E46)</f>
        <v>-14691933.24</v>
      </c>
    </row>
    <row r="49" spans="1:5" ht="15" customHeight="1">
      <c r="A49" s="19"/>
      <c r="B49" s="12"/>
      <c r="C49" s="27"/>
      <c r="D49" s="50"/>
      <c r="E49" s="50"/>
    </row>
    <row r="50" spans="1:5" ht="15" customHeight="1">
      <c r="A50" s="14" t="s">
        <v>189</v>
      </c>
      <c r="B50" s="12"/>
      <c r="C50" s="27"/>
      <c r="D50" s="51"/>
      <c r="E50" s="51"/>
    </row>
    <row r="51" spans="1:5" ht="15" customHeight="1">
      <c r="A51" s="11"/>
      <c r="B51" s="12"/>
      <c r="C51" s="27"/>
      <c r="D51" s="51"/>
      <c r="E51" s="51"/>
    </row>
    <row r="52" spans="1:5" ht="15" customHeight="1">
      <c r="A52" s="22" t="s">
        <v>190</v>
      </c>
      <c r="B52" s="89"/>
      <c r="C52" s="90"/>
      <c r="D52" s="51">
        <v>1553072997.85</v>
      </c>
      <c r="E52" s="51">
        <v>1479886980.49</v>
      </c>
    </row>
    <row r="53" spans="1:5" ht="7.5" customHeight="1">
      <c r="A53" s="22"/>
      <c r="B53" s="89"/>
      <c r="C53" s="90"/>
      <c r="D53" s="51"/>
      <c r="E53" s="51"/>
    </row>
    <row r="54" spans="1:5" ht="18">
      <c r="A54" s="22" t="s">
        <v>191</v>
      </c>
      <c r="B54" s="89"/>
      <c r="C54" s="90"/>
      <c r="D54" s="51">
        <v>11935860.570000002</v>
      </c>
      <c r="E54" s="51">
        <v>17759744.93</v>
      </c>
    </row>
    <row r="55" spans="1:5" ht="9" customHeight="1">
      <c r="A55" s="22"/>
      <c r="B55" s="12"/>
      <c r="C55" s="27"/>
      <c r="D55" s="51"/>
      <c r="E55" s="48"/>
    </row>
    <row r="56" spans="1:5" ht="15" customHeight="1">
      <c r="A56" s="19" t="s">
        <v>39</v>
      </c>
      <c r="B56" s="13"/>
      <c r="C56" s="28"/>
      <c r="D56" s="50">
        <f>SUM(D52:D55)</f>
        <v>1565008858.4199998</v>
      </c>
      <c r="E56" s="50">
        <f>SUM(E52:E55)</f>
        <v>1497646725.42</v>
      </c>
    </row>
    <row r="57" spans="1:5" ht="15" customHeight="1">
      <c r="A57" s="11"/>
      <c r="B57" s="12"/>
      <c r="C57" s="27"/>
      <c r="D57" s="51"/>
      <c r="E57" s="51"/>
    </row>
    <row r="58" spans="1:5" ht="15" customHeight="1">
      <c r="A58" s="26" t="s">
        <v>40</v>
      </c>
      <c r="B58" s="12"/>
      <c r="C58" s="27"/>
      <c r="D58" s="50">
        <f>D40+D48+D56</f>
        <v>27060927.779999733</v>
      </c>
      <c r="E58" s="50">
        <f>E40+E48+E56</f>
        <v>25126240.339999914</v>
      </c>
    </row>
    <row r="59" spans="1:5" ht="15" customHeight="1">
      <c r="A59" s="26"/>
      <c r="B59" s="12"/>
      <c r="C59" s="27"/>
      <c r="D59" s="51"/>
      <c r="E59" s="51"/>
    </row>
    <row r="60" spans="1:5" ht="15" customHeight="1">
      <c r="A60" s="26" t="s">
        <v>41</v>
      </c>
      <c r="B60" s="12"/>
      <c r="C60" s="27"/>
      <c r="D60" s="50">
        <v>88992154.5</v>
      </c>
      <c r="E60" s="50">
        <v>55508292.74</v>
      </c>
    </row>
    <row r="61" spans="1:5" ht="15" customHeight="1">
      <c r="A61" s="26"/>
      <c r="B61" s="12"/>
      <c r="C61" s="27"/>
      <c r="D61" s="50"/>
      <c r="E61" s="50"/>
    </row>
    <row r="62" spans="1:5" ht="15" customHeight="1">
      <c r="A62" s="26" t="s">
        <v>42</v>
      </c>
      <c r="B62" s="12"/>
      <c r="C62" s="27"/>
      <c r="D62" s="50">
        <f>D58+D60</f>
        <v>116053082.27999973</v>
      </c>
      <c r="E62" s="50">
        <f>E58+E60</f>
        <v>80634533.07999992</v>
      </c>
    </row>
    <row r="63" spans="1:5" ht="21.75" customHeight="1">
      <c r="A63" s="29"/>
      <c r="B63" s="30"/>
      <c r="C63" s="31"/>
      <c r="D63" s="49"/>
      <c r="E63" s="49"/>
    </row>
    <row r="64" spans="1:5" ht="15">
      <c r="A64" s="12"/>
      <c r="B64" s="12"/>
      <c r="C64" s="12"/>
      <c r="D64" s="12"/>
      <c r="E64" s="12"/>
    </row>
    <row r="65" spans="1:5" ht="15">
      <c r="A65" s="12"/>
      <c r="B65" s="12"/>
      <c r="C65" s="12"/>
      <c r="D65" s="32"/>
      <c r="E65" s="33"/>
    </row>
    <row r="66" spans="1:5" ht="15">
      <c r="A66" s="12"/>
      <c r="B66" s="12"/>
      <c r="C66" s="12"/>
      <c r="D66" s="32"/>
      <c r="E66" s="32"/>
    </row>
    <row r="67" spans="1:5" ht="15">
      <c r="A67" s="12"/>
      <c r="B67" s="12"/>
      <c r="C67" s="12"/>
      <c r="D67" s="24"/>
      <c r="E67" s="24"/>
    </row>
    <row r="68" spans="1:5" ht="15">
      <c r="A68" s="20"/>
      <c r="B68" s="12"/>
      <c r="C68" s="85"/>
      <c r="D68" s="34"/>
      <c r="E68" s="12"/>
    </row>
    <row r="69" spans="1:5" ht="15">
      <c r="A69" s="13"/>
      <c r="B69" s="12"/>
      <c r="C69" s="20"/>
      <c r="D69" s="34"/>
      <c r="E69" s="12"/>
    </row>
    <row r="70" spans="1:5" ht="15" customHeight="1">
      <c r="A70" s="20"/>
      <c r="B70" s="20"/>
      <c r="C70" s="20"/>
      <c r="D70" s="34"/>
      <c r="E70" s="12"/>
    </row>
    <row r="71" spans="1:5" ht="15">
      <c r="A71" s="13"/>
      <c r="B71" s="12"/>
      <c r="C71" s="20"/>
      <c r="D71" s="12"/>
      <c r="E71" s="34"/>
    </row>
    <row r="72" spans="1:5" ht="15">
      <c r="A72" s="13"/>
      <c r="B72" s="12"/>
      <c r="C72" s="20"/>
      <c r="D72" s="12"/>
      <c r="E72" s="34"/>
    </row>
    <row r="73" spans="1:5" ht="15">
      <c r="A73" s="13"/>
      <c r="B73" s="12"/>
      <c r="C73" s="20"/>
      <c r="D73" s="12"/>
      <c r="E73" s="34"/>
    </row>
    <row r="74" spans="1:5" ht="15">
      <c r="A74" s="13"/>
      <c r="B74" s="12"/>
      <c r="C74" s="20"/>
      <c r="D74" s="12"/>
      <c r="E74" s="34"/>
    </row>
    <row r="75" spans="1:5" ht="15">
      <c r="A75" s="13"/>
      <c r="B75" s="12"/>
      <c r="C75" s="20"/>
      <c r="D75" s="12"/>
      <c r="E75" s="34"/>
    </row>
    <row r="76" spans="1:5" ht="15">
      <c r="A76" s="13"/>
      <c r="B76" s="12"/>
      <c r="C76" s="20"/>
      <c r="D76" s="12"/>
      <c r="E76" s="34"/>
    </row>
    <row r="77" spans="1:5" ht="15">
      <c r="A77" s="34"/>
      <c r="B77" s="20"/>
      <c r="C77" s="35"/>
      <c r="D77" s="34"/>
      <c r="E77" s="24"/>
    </row>
    <row r="78" spans="1:5" ht="15">
      <c r="A78" s="21"/>
      <c r="B78" s="36"/>
      <c r="C78" s="35"/>
      <c r="D78" s="34"/>
      <c r="E78" s="24"/>
    </row>
    <row r="79" spans="1:5" ht="15">
      <c r="A79" s="20"/>
      <c r="B79" s="20"/>
      <c r="C79" s="37"/>
      <c r="D79" s="34"/>
      <c r="E79" s="24"/>
    </row>
    <row r="80" spans="1:5" ht="15.75">
      <c r="A80" s="38"/>
      <c r="B80" s="38"/>
      <c r="C80" s="38"/>
      <c r="D80" s="39"/>
      <c r="E80" s="40"/>
    </row>
    <row r="81" spans="1:5" ht="15.75">
      <c r="A81" s="38"/>
      <c r="B81" s="38"/>
      <c r="C81" s="38"/>
      <c r="D81" s="39"/>
      <c r="E81" s="40"/>
    </row>
    <row r="82" spans="1:5" ht="15.75">
      <c r="A82" s="38"/>
      <c r="B82" s="38"/>
      <c r="C82" s="38"/>
      <c r="D82" s="39"/>
      <c r="E82" s="40"/>
    </row>
    <row r="83" spans="1:5" ht="15.75">
      <c r="A83" s="38"/>
      <c r="B83" s="38"/>
      <c r="C83" s="38"/>
      <c r="D83" s="39"/>
      <c r="E83" s="40"/>
    </row>
    <row r="84" spans="1:5" ht="12.75">
      <c r="A84" s="42"/>
      <c r="B84" s="42"/>
      <c r="C84" s="42"/>
      <c r="D84" s="42"/>
      <c r="E84" s="43"/>
    </row>
    <row r="85" spans="1:4" ht="12.75">
      <c r="A85" s="44"/>
      <c r="B85" s="44"/>
      <c r="C85" s="45"/>
      <c r="D85" s="46"/>
    </row>
    <row r="86" spans="1:4" ht="12.75">
      <c r="A86" s="44"/>
      <c r="B86" s="44"/>
      <c r="C86" s="45"/>
      <c r="D86" s="46"/>
    </row>
    <row r="87" spans="1:4" ht="12.75">
      <c r="A87" s="44"/>
      <c r="B87" s="44"/>
      <c r="C87" s="44"/>
      <c r="D87" s="46"/>
    </row>
    <row r="88" spans="1:5" ht="12.75">
      <c r="A88" s="44"/>
      <c r="B88" s="44"/>
      <c r="C88" s="46"/>
      <c r="D88" s="46"/>
      <c r="E88" s="47"/>
    </row>
  </sheetData>
  <sheetProtection/>
  <mergeCells count="7">
    <mergeCell ref="A14:E14"/>
    <mergeCell ref="A7:E7"/>
    <mergeCell ref="A8:E8"/>
    <mergeCell ref="A9:E9"/>
    <mergeCell ref="A11:E11"/>
    <mergeCell ref="A12:E12"/>
    <mergeCell ref="A13:E13"/>
  </mergeCells>
  <printOptions/>
  <pageMargins left="0.6692913385826772" right="0.15748031496062992" top="0.31496062992125984" bottom="0.2755905511811024" header="0.31496062992125984" footer="0.2362204724409449"/>
  <pageSetup horizontalDpi="600" verticalDpi="600" orientation="portrait" paperSize="9" scale="60" r:id="rId2"/>
  <headerFooter>
    <oddFooter>&amp;LMinistério da Agricultura, 
Pecuária e Abastecimento - 
MAPA
&amp;CEmpresa Brasileira de
Pesquisa Agropecuária -
Embrapa
&amp;RPqEB Final W3 Norte  Brasília - DF 
CEP 70.770-901
Telefone (61) 3448.4433 
Fax  (61) 3447.1041
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embrapa</dc:creator>
  <cp:keywords/>
  <dc:description/>
  <cp:lastModifiedBy>embrapa</cp:lastModifiedBy>
  <cp:lastPrinted>2018-05-10T14:34:08Z</cp:lastPrinted>
  <dcterms:created xsi:type="dcterms:W3CDTF">2017-05-04T16:41:53Z</dcterms:created>
  <dcterms:modified xsi:type="dcterms:W3CDTF">2018-09-21T13:10:50Z</dcterms:modified>
  <cp:category/>
  <cp:version/>
  <cp:contentType/>
  <cp:contentStatus/>
</cp:coreProperties>
</file>