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80" yWindow="60" windowWidth="13020" windowHeight="10845" activeTab="0"/>
  </bookViews>
  <sheets>
    <sheet name="Balanço Patrimonial " sheetId="1" r:id="rId1"/>
    <sheet name="DRE" sheetId="2" r:id="rId2"/>
    <sheet name="DRA" sheetId="3" r:id="rId3"/>
    <sheet name="DVA " sheetId="4" r:id="rId4"/>
    <sheet name="DMPL " sheetId="5" r:id="rId5"/>
    <sheet name="DFC Indireto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NO">'[1]DRE - Trimestral'!$B$5</definedName>
    <definedName name="ANO_ACUM" localSheetId="0">#REF!</definedName>
    <definedName name="ANO_ACUM" localSheetId="5">#REF!</definedName>
    <definedName name="ANO_ACUM" localSheetId="4">#REF!</definedName>
    <definedName name="ANO_ACUM" localSheetId="2">#REF!</definedName>
    <definedName name="ANO_ACUM" localSheetId="1">#REF!</definedName>
    <definedName name="ANO_ACUM" localSheetId="3">#REF!</definedName>
    <definedName name="ANO_ACUM">#REF!</definedName>
    <definedName name="_xlnm.Print_Area" localSheetId="0">'Balanço Patrimonial '!$A$1:$K$76</definedName>
    <definedName name="_xlnm.Print_Area" localSheetId="5">'DFC Indireto'!$A$1:$E$80</definedName>
    <definedName name="_xlnm.Print_Area" localSheetId="4">'DMPL '!$A$1:$G$57</definedName>
    <definedName name="_xlnm.Print_Area" localSheetId="2">'DRA'!$A$1:$D$48</definedName>
    <definedName name="_xlnm.Print_Area" localSheetId="1">'DRE'!$A$1:$D$95</definedName>
    <definedName name="_xlnm.Print_Area" localSheetId="3">'DVA '!$A$1:$E$102</definedName>
    <definedName name="Área_impressão_IM" localSheetId="5">#REF!</definedName>
    <definedName name="Área_impressão_IM">#REF!</definedName>
    <definedName name="COMPLEMENTO">'[1]DRE - Trimestral'!$B$8</definedName>
    <definedName name="COMPLEMENTO_ACUM" localSheetId="0">#REF!</definedName>
    <definedName name="COMPLEMENTO_ACUM" localSheetId="5">#REF!</definedName>
    <definedName name="COMPLEMENTO_ACUM" localSheetId="4">#REF!</definedName>
    <definedName name="COMPLEMENTO_ACUM" localSheetId="2">#REF!</definedName>
    <definedName name="COMPLEMENTO_ACUM" localSheetId="1">#REF!</definedName>
    <definedName name="COMPLEMENTO_ACUM" localSheetId="3">#REF!</definedName>
    <definedName name="COMPLEMENTO_ACUM">#REF!</definedName>
    <definedName name="ESPACO">'[1]DRE - Trimestral'!$C$8</definedName>
    <definedName name="ESPACO_ACUM" localSheetId="0">#REF!</definedName>
    <definedName name="ESPACO_ACUM" localSheetId="5">#REF!</definedName>
    <definedName name="ESPACO_ACUM" localSheetId="4">#REF!</definedName>
    <definedName name="ESPACO_ACUM" localSheetId="2">#REF!</definedName>
    <definedName name="ESPACO_ACUM" localSheetId="1">#REF!</definedName>
    <definedName name="ESPACO_ACUM" localSheetId="3">#REF!</definedName>
    <definedName name="ESPACO_ACUM">#REF!</definedName>
    <definedName name="lst_DescDRE" localSheetId="0">#REF!</definedName>
    <definedName name="lst_DescDRE" localSheetId="4">#REF!</definedName>
    <definedName name="lst_DescDRE" localSheetId="2">#REF!</definedName>
    <definedName name="lst_DescDRE" localSheetId="1">#REF!</definedName>
    <definedName name="lst_DescDRE">#REF!</definedName>
    <definedName name="lst_Mes">#REF!</definedName>
    <definedName name="lst_Trimestre" localSheetId="0">#REF!</definedName>
    <definedName name="lst_Trimestre" localSheetId="4">#REF!</definedName>
    <definedName name="lst_Trimestre" localSheetId="2">#REF!</definedName>
    <definedName name="lst_Trimestre" localSheetId="1">#REF!</definedName>
    <definedName name="lst_Trimestre">#REF!</definedName>
    <definedName name="PERIODO">'[1]DRE - Trimestral'!$B$2</definedName>
    <definedName name="PERIODO_ACUM" localSheetId="0">#REF!</definedName>
    <definedName name="PERIODO_ACUM" localSheetId="5">#REF!</definedName>
    <definedName name="PERIODO_ACUM" localSheetId="4">#REF!</definedName>
    <definedName name="PERIODO_ACUM" localSheetId="2">#REF!</definedName>
    <definedName name="PERIODO_ACUM" localSheetId="1">#REF!</definedName>
    <definedName name="PERIODO_ACUM" localSheetId="3">#REF!</definedName>
    <definedName name="PERIODO_ACUM">#REF!</definedName>
    <definedName name="TRIMESTRE_1" localSheetId="0">'[1]Tabela Auxiliar'!$E$2</definedName>
    <definedName name="TRIMESTRE_1" localSheetId="5">'[1]Tabela Auxiliar'!$E$2</definedName>
    <definedName name="TRIMESTRE_1" localSheetId="4">'[1]Tabela Auxiliar'!$E$2</definedName>
    <definedName name="TRIMESTRE_1" localSheetId="2">'[1]Tabela Auxiliar'!$E$2</definedName>
    <definedName name="TRIMESTRE_1" localSheetId="1">'[1]Tabela Auxiliar'!$E$2</definedName>
    <definedName name="TRIMESTRE_1" localSheetId="3">'[1]Tabela Auxiliar'!$E$2</definedName>
    <definedName name="TRIMESTRE_1">'[2]Tabela Auxiliar'!$E$2</definedName>
    <definedName name="TRIMESTRE_2" localSheetId="0">'[1]Tabela Auxiliar'!$E$3</definedName>
    <definedName name="TRIMESTRE_2" localSheetId="5">'[1]Tabela Auxiliar'!$E$3</definedName>
    <definedName name="TRIMESTRE_2" localSheetId="4">'[1]Tabela Auxiliar'!$E$3</definedName>
    <definedName name="TRIMESTRE_2" localSheetId="2">'[1]Tabela Auxiliar'!$E$3</definedName>
    <definedName name="TRIMESTRE_2" localSheetId="1">'[1]Tabela Auxiliar'!$E$3</definedName>
    <definedName name="TRIMESTRE_2" localSheetId="3">'[1]Tabela Auxiliar'!$E$3</definedName>
    <definedName name="TRIMESTRE_2">'[2]Tabela Auxiliar'!$E$3</definedName>
    <definedName name="TRIMESTRE_3" localSheetId="0">'[1]Tabela Auxiliar'!$E$4</definedName>
    <definedName name="TRIMESTRE_3" localSheetId="5">'[1]Tabela Auxiliar'!$E$4</definedName>
    <definedName name="TRIMESTRE_3" localSheetId="4">'[1]Tabela Auxiliar'!$E$4</definedName>
    <definedName name="TRIMESTRE_3" localSheetId="2">'[1]Tabela Auxiliar'!$E$4</definedName>
    <definedName name="TRIMESTRE_3" localSheetId="1">'[1]Tabela Auxiliar'!$E$4</definedName>
    <definedName name="TRIMESTRE_3" localSheetId="3">'[1]Tabela Auxiliar'!$E$4</definedName>
    <definedName name="TRIMESTRE_3">'[2]Tabela Auxiliar'!$E$4</definedName>
  </definedNames>
  <calcPr fullCalcOnLoad="1"/>
</workbook>
</file>

<file path=xl/sharedStrings.xml><?xml version="1.0" encoding="utf-8"?>
<sst xmlns="http://schemas.openxmlformats.org/spreadsheetml/2006/main" count="333" uniqueCount="199">
  <si>
    <t>MINISTÉRIO DA AGRICULTURA, PECUÁRIA E ABASTECIMENTO - MAPA</t>
  </si>
  <si>
    <t>EMPRESA BRASILEIRA DE PESQUISA AGROPECUÁRIA - EMBRAPA</t>
  </si>
  <si>
    <t>R$</t>
  </si>
  <si>
    <t/>
  </si>
  <si>
    <t xml:space="preserve"> </t>
  </si>
  <si>
    <t xml:space="preserve">A T I V O </t>
  </si>
  <si>
    <t xml:space="preserve">P A S S I V O </t>
  </si>
  <si>
    <t xml:space="preserve">       Bens Móveis.........................................................................................</t>
  </si>
  <si>
    <t xml:space="preserve">       Bens Imóveis.........................................................................................</t>
  </si>
  <si>
    <t xml:space="preserve">       Software.........................................................................................</t>
  </si>
  <si>
    <t xml:space="preserve">          Software........................................................................................</t>
  </si>
  <si>
    <t xml:space="preserve">          Amortização de Software........................................................................................</t>
  </si>
  <si>
    <t xml:space="preserve">       Marcas, Direitos e Patentes .........................................................................................</t>
  </si>
  <si>
    <t>TOTAL DO ATIVO..........................................................................................................................................</t>
  </si>
  <si>
    <t>TOTAL DO PASSIVO...................................................................................................</t>
  </si>
  <si>
    <t>Presidente</t>
  </si>
  <si>
    <t>Diretora</t>
  </si>
  <si>
    <t xml:space="preserve"> Diretor</t>
  </si>
  <si>
    <t>SUSY DARLEN BARROS DA PENHA</t>
  </si>
  <si>
    <t>Diretor</t>
  </si>
  <si>
    <t>CPF: 399.778.381-00</t>
  </si>
  <si>
    <t>MINISTÉRIO DA AGRICULTURA, PECUÁRIA E  ABASTECIMENTO - MAPA</t>
  </si>
  <si>
    <t>CAIXA LÍQUIDO PROVENIENTE DAS ATIVIDADES OPERACIONAIS..............................................................................................................................................</t>
  </si>
  <si>
    <t>CAIXA LÍQUIDO PROVENIENTE DAS ATIVIDADES DE INVESTIMENTOS...................................................................................................................................................................</t>
  </si>
  <si>
    <t>CAIXA LÍQUIDO PROVENIENTE DAS ATIVIDADES FINANCIAMENTO..............................................................................................................................................</t>
  </si>
  <si>
    <t>REDUÇÃO/AUMENTO LÍQUIDO DE CAIXA E EQUIVALENTE DE CAIXA.............................................................................................................................................................................</t>
  </si>
  <si>
    <t>SALDO INICIAL - CAIXA E EQUIVALENTE DE CAIXA.....................................................................................................................................................................................................</t>
  </si>
  <si>
    <t>SALDO FINAL - CAIXA E EQUIVALENTE DE CAIXA.........................................................................................................................................................................................</t>
  </si>
  <si>
    <t>MINISTÉRIO DA AGRICULTURA, PECUÁRIA E ABASTECIMENTO  - MAPA</t>
  </si>
  <si>
    <t xml:space="preserve"> HISTÓRICO</t>
  </si>
  <si>
    <t>CAPITAL</t>
  </si>
  <si>
    <t>PREJUIZO ACUMULADOS</t>
  </si>
  <si>
    <t>PATRIMONIO LIQUIDO</t>
  </si>
  <si>
    <t>Ajustes Patrimoniais de Exercícios Anteriores........................................................</t>
  </si>
  <si>
    <t xml:space="preserve">Diretor </t>
  </si>
  <si>
    <t>( = ) Resultado Líquido Abrangente.......................................................................................................</t>
  </si>
  <si>
    <t>CPF: 445.476.840-49</t>
  </si>
  <si>
    <t>CELSO LUIZ MORETTI</t>
  </si>
  <si>
    <t xml:space="preserve"> CPF: 080.210.298-03</t>
  </si>
  <si>
    <t>CLEBER OLIVEIRA SOARES</t>
  </si>
  <si>
    <t>CPF: 616.727.935-72</t>
  </si>
  <si>
    <t>CPF: 080.210.298-033</t>
  </si>
  <si>
    <t>CPF:616.727.935-72</t>
  </si>
  <si>
    <t>AUMENTO PARA FUTURO AUMENTO DE CAPITAL  (AFAC)</t>
  </si>
  <si>
    <t>CNPJ: 00.348.003/0001-10</t>
  </si>
  <si>
    <t xml:space="preserve">      ( + ) Resultado Positivo na Equivalência Patrimonial............................................................................................................</t>
  </si>
  <si>
    <t xml:space="preserve">      ( - ) Resultado Negativo na Equivalência Patrimonial............................................................................................................</t>
  </si>
  <si>
    <t>( = ) Resultado Antes das Receitas e Despesas Financeiras............................................................................................................</t>
  </si>
  <si>
    <t xml:space="preserve">      ( - ) Outras Despesas............................................................................................................</t>
  </si>
  <si>
    <t>( = ) Resultado Antes dos Tributos sobre o Lucro............................................................................................................</t>
  </si>
  <si>
    <t>( - ) Contribuição Social sobre o Lucro............................................................................................................</t>
  </si>
  <si>
    <t>( - ) Imposto de RendaPessoa Jurídica............................................................................................................</t>
  </si>
  <si>
    <t>CPF: 038.784.061-34</t>
  </si>
  <si>
    <t>RECEITAS</t>
  </si>
  <si>
    <t>INSUMOS ADQUIRIDOS</t>
  </si>
  <si>
    <t>VALOR ADICIONADO BRUTO</t>
  </si>
  <si>
    <t>VALOR ADICIONADO LÍQUIDO PRODUZIDO PELA ENTIDADE</t>
  </si>
  <si>
    <t xml:space="preserve">VALOR ADICIONADO RECEBIDO EM TRANSFERÊNCIA </t>
  </si>
  <si>
    <t>VALOR ADICIONADO TOTAL A DISTRIBUIR</t>
  </si>
  <si>
    <t xml:space="preserve">DISTRIBUIÇÃO DO VALOR ADICIONADO </t>
  </si>
  <si>
    <t>Saldo Inicial do Exercício de 2018....................................................................................................</t>
  </si>
  <si>
    <r>
      <t xml:space="preserve">      Caixa e Equivalentes de Caixa </t>
    </r>
    <r>
      <rPr>
        <b/>
        <sz val="12"/>
        <rFont val="Times New Roman"/>
        <family val="1"/>
      </rPr>
      <t>(Nota 4)</t>
    </r>
    <r>
      <rPr>
        <sz val="12"/>
        <rFont val="Times New Roman"/>
        <family val="1"/>
      </rPr>
      <t xml:space="preserve"> .....................................................................................................</t>
    </r>
  </si>
  <si>
    <r>
      <t xml:space="preserve">      Clientes </t>
    </r>
    <r>
      <rPr>
        <b/>
        <sz val="12"/>
        <rFont val="Times New Roman"/>
        <family val="1"/>
      </rPr>
      <t>(Nota 5)</t>
    </r>
    <r>
      <rPr>
        <sz val="12"/>
        <rFont val="Times New Roman"/>
        <family val="1"/>
      </rPr>
      <t xml:space="preserve"> ................................................................................................................</t>
    </r>
  </si>
  <si>
    <r>
      <t xml:space="preserve">      Demais Créditos e Valores a Curto Prazo </t>
    </r>
    <r>
      <rPr>
        <b/>
        <sz val="12"/>
        <rFont val="Times New Roman"/>
        <family val="1"/>
      </rPr>
      <t>(Nota 6)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</si>
  <si>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ESTOQUES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(Nota 7)</t>
    </r>
    <r>
      <rPr>
        <sz val="12"/>
        <rFont val="Times New Roman"/>
        <family val="1"/>
      </rPr>
      <t>...........................................................................................................</t>
    </r>
  </si>
  <si>
    <r>
      <t xml:space="preserve">( =) Resultado Líquido do Exercício </t>
    </r>
    <r>
      <rPr>
        <b/>
        <sz val="12"/>
        <color indexed="8"/>
        <rFont val="Times New Roman"/>
        <family val="1"/>
      </rPr>
      <t>................................................................................................</t>
    </r>
  </si>
  <si>
    <t>ATIVIDADES DE FINANCIAMENTO</t>
  </si>
  <si>
    <t>SEBASTIÃO BARBOSA</t>
  </si>
  <si>
    <t xml:space="preserve">      ( + ) Outras Receitas............................................................................................................</t>
  </si>
  <si>
    <r>
      <t xml:space="preserve">( + ) Receitas Operacionais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</t>
    </r>
  </si>
  <si>
    <r>
      <t xml:space="preserve">( - ) Despesas Operacionais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...........................................................................................................................................</t>
    </r>
  </si>
  <si>
    <t>ATIVIDADES OPERACIONAIS</t>
  </si>
  <si>
    <t xml:space="preserve">  Depreciação e Amortização....................................................................................................................................................................................</t>
  </si>
  <si>
    <t xml:space="preserve">  Aumento (Diminuição ) das contas dos grupos do Ativo e Passivo Criculante:</t>
  </si>
  <si>
    <t xml:space="preserve">     Outros Débitos / Contas a Pagar - Curto e Longo Prazo...............................................................................................................................</t>
  </si>
  <si>
    <t>ATIVIDADES DE INVESTIMENTOS</t>
  </si>
  <si>
    <t xml:space="preserve">         Aquisição de Bens do Ativo Imobilizado................................................................................................................................</t>
  </si>
  <si>
    <t xml:space="preserve">          Aumento de Capital .....................................................................................................................................................................................................</t>
  </si>
  <si>
    <t xml:space="preserve">          Adiantamento Para Futurao Aumento de Capital - PNC...................................................................................................................................................................................................</t>
  </si>
  <si>
    <t xml:space="preserve">   Lucro (Prejuízo ) Líquido .........................................................................................................................................................</t>
  </si>
  <si>
    <t xml:space="preserve">  (Ganho)/Perda de Equivalência Patrimonial .................................................................................................................................................................................</t>
  </si>
  <si>
    <t>CIRCULANTE ..................................................................................................................................................</t>
  </si>
  <si>
    <t>CIRCULANTE.................................................................................................................................</t>
  </si>
  <si>
    <r>
      <t xml:space="preserve">   </t>
    </r>
    <r>
      <rPr>
        <u val="single"/>
        <sz val="12"/>
        <rFont val="Times New Roman"/>
        <family val="1"/>
      </rPr>
      <t>DISPONÍVEL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</si>
  <si>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CRÉDITOS A CURTO PRAZO</t>
    </r>
    <r>
      <rPr>
        <sz val="12"/>
        <rFont val="Times New Roman"/>
        <family val="1"/>
      </rPr>
      <t xml:space="preserve"> .................................................................................................................</t>
    </r>
  </si>
  <si>
    <t>NÃO CIRCULANTE ..............................................................................................................................................</t>
  </si>
  <si>
    <t>NÃO CIRCULANTE ...............................................................................................................................................</t>
  </si>
  <si>
    <t xml:space="preserve">     REALIZÁVEL A LONGO PRAZO.................................................................................................................</t>
  </si>
  <si>
    <r>
      <t xml:space="preserve">   </t>
    </r>
    <r>
      <rPr>
        <u val="single"/>
        <sz val="12"/>
        <rFont val="Times New Roman"/>
        <family val="1"/>
      </rPr>
      <t>INVESTIMENTOS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</si>
  <si>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IMOBILIZADO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..........................................................................................................................................</t>
    </r>
  </si>
  <si>
    <t>PATRIMÔNIO LÍQUIDO ........................................................................................................................</t>
  </si>
  <si>
    <t>BALANÇO PATRIMONIAL DOS EXERCÍCIOS  DE 2019 E 2018</t>
  </si>
  <si>
    <t>DEMONSTRAÇÃO DO RESULTADO ABRANGENTE DE 2019 E 2018</t>
  </si>
  <si>
    <t>DEMONSTRAÇÃO DO VALOR ADICIONADO EXERCÍCIOS  DE 2019 E 2018</t>
  </si>
  <si>
    <t>DEMONSTRAÇÃO DO RESULTADO DOS EXERCÍCIOS DE  2019 E 2018</t>
  </si>
  <si>
    <t>DEMONSTRAÇÃO DAS MUTAÇÕES DO PATRIMÔNIO LÍQUIDO DOS EXERCÍCIOS DE 2019 E 2018</t>
  </si>
  <si>
    <t>Saldo Inicial do Exercício de 2019....................................................................................................</t>
  </si>
  <si>
    <t>DEMONSTRAÇÃO DO FLUXO DE CAIXA DOS EXERCÍCIOS  DE 2019 E 2018</t>
  </si>
  <si>
    <t>JUNHO 2018</t>
  </si>
  <si>
    <t>JUNHO 2019</t>
  </si>
  <si>
    <t>JUNHO / 2019</t>
  </si>
  <si>
    <t>JUNHO / 2018</t>
  </si>
  <si>
    <t>JUN / 2019</t>
  </si>
  <si>
    <t>JUN / 2018</t>
  </si>
  <si>
    <t>LUCIA GATTO</t>
  </si>
  <si>
    <r>
      <t xml:space="preserve">   </t>
    </r>
    <r>
      <rPr>
        <u val="single"/>
        <sz val="12"/>
        <rFont val="Times New Roman"/>
        <family val="1"/>
      </rPr>
      <t>DESPESAS PAGAS ANTECIPADAMENTE</t>
    </r>
    <r>
      <rPr>
        <sz val="12"/>
        <rFont val="Times New Roman"/>
        <family val="1"/>
      </rPr>
      <t xml:space="preserve"> .......................................................................</t>
    </r>
  </si>
  <si>
    <r>
      <t xml:space="preserve">      Clientes </t>
    </r>
    <r>
      <rPr>
        <b/>
        <sz val="12"/>
        <rFont val="Times New Roman"/>
        <family val="1"/>
      </rPr>
      <t>(Nota 8).</t>
    </r>
    <r>
      <rPr>
        <sz val="12"/>
        <rFont val="Times New Roman"/>
        <family val="1"/>
      </rPr>
      <t>...............................................................................................................</t>
    </r>
  </si>
  <si>
    <r>
      <t xml:space="preserve">      Demais Créditos e Valores a Longo Prazo </t>
    </r>
    <r>
      <rPr>
        <b/>
        <sz val="12"/>
        <rFont val="Times New Roman"/>
        <family val="1"/>
      </rPr>
      <t>(Nota 9)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</t>
    </r>
  </si>
  <si>
    <r>
      <t xml:space="preserve">        Participações Societárias - pelo MEP </t>
    </r>
    <r>
      <rPr>
        <b/>
        <sz val="12"/>
        <rFont val="Times New Roman"/>
        <family val="1"/>
      </rPr>
      <t>(Nota 10)</t>
    </r>
    <r>
      <rPr>
        <sz val="12"/>
        <rFont val="Times New Roman"/>
        <family val="1"/>
      </rPr>
      <t>...............................................................................</t>
    </r>
  </si>
  <si>
    <r>
      <t xml:space="preserve">        Outras Provisões pelo MEP </t>
    </r>
    <r>
      <rPr>
        <b/>
        <sz val="12"/>
        <rFont val="Times New Roman"/>
        <family val="1"/>
      </rPr>
      <t>(Nota 11) .</t>
    </r>
    <r>
      <rPr>
        <sz val="12"/>
        <rFont val="Times New Roman"/>
        <family val="1"/>
      </rPr>
      <t>....................................................................</t>
    </r>
  </si>
  <si>
    <r>
      <t xml:space="preserve">        Participações Societárias - pelo Custo </t>
    </r>
    <r>
      <rPr>
        <b/>
        <sz val="12"/>
        <rFont val="Times New Roman"/>
        <family val="1"/>
      </rPr>
      <t>(Nota 12)..</t>
    </r>
    <r>
      <rPr>
        <sz val="12"/>
        <rFont val="Times New Roman"/>
        <family val="1"/>
      </rPr>
      <t>.......................................................................................</t>
    </r>
  </si>
  <si>
    <r>
      <t xml:space="preserve">        Outros Investimentos </t>
    </r>
    <r>
      <rPr>
        <b/>
        <sz val="12"/>
        <rFont val="Times New Roman"/>
        <family val="1"/>
      </rPr>
      <t>(Nota 13)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</t>
    </r>
  </si>
  <si>
    <r>
      <t xml:space="preserve">          Bens Móveis </t>
    </r>
    <r>
      <rPr>
        <b/>
        <sz val="12"/>
        <rFont val="Times New Roman"/>
        <family val="1"/>
      </rPr>
      <t xml:space="preserve">(Nota 14) </t>
    </r>
    <r>
      <rPr>
        <sz val="12"/>
        <rFont val="Times New Roman"/>
        <family val="1"/>
      </rPr>
      <t>.........................................................................................</t>
    </r>
  </si>
  <si>
    <r>
      <t xml:space="preserve">          Depreciação de Bens Móveis</t>
    </r>
    <r>
      <rPr>
        <sz val="12"/>
        <rFont val="Times New Roman"/>
        <family val="1"/>
      </rPr>
      <t>.........................................................................................</t>
    </r>
  </si>
  <si>
    <r>
      <t xml:space="preserve">          Bens Imóveis </t>
    </r>
    <r>
      <rPr>
        <b/>
        <sz val="12"/>
        <rFont val="Times New Roman"/>
        <family val="1"/>
      </rPr>
      <t>(Nota 15)</t>
    </r>
    <r>
      <rPr>
        <sz val="12"/>
        <rFont val="Times New Roman"/>
        <family val="1"/>
      </rPr>
      <t>.........................................................................................</t>
    </r>
  </si>
  <si>
    <r>
      <t xml:space="preserve">          Depreciação/Amortização de Bens Imóveis</t>
    </r>
    <r>
      <rPr>
        <sz val="12"/>
        <rFont val="Times New Roman"/>
        <family val="1"/>
      </rPr>
      <t xml:space="preserve"> 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</si>
  <si>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INTANGÍVEL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(Nota 16)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............................................................................................................................................</t>
    </r>
  </si>
  <si>
    <r>
      <t xml:space="preserve">      Obrigações Trab. Previdenciárias e Assistênciais</t>
    </r>
    <r>
      <rPr>
        <b/>
        <sz val="12"/>
        <rFont val="Times New Roman"/>
        <family val="1"/>
      </rPr>
      <t xml:space="preserve"> (Nota 17)</t>
    </r>
    <r>
      <rPr>
        <sz val="12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</si>
  <si>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  Fornecedores e Contas a Pagar </t>
    </r>
    <r>
      <rPr>
        <b/>
        <sz val="12"/>
        <rFont val="Times New Roman"/>
        <family val="1"/>
      </rPr>
      <t>(Nota 18)</t>
    </r>
    <r>
      <rPr>
        <sz val="12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</si>
  <si>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  Obrigações Fiscais </t>
    </r>
    <r>
      <rPr>
        <b/>
        <sz val="12"/>
        <rFont val="Times New Roman"/>
        <family val="1"/>
      </rPr>
      <t>(Nota 19)</t>
    </r>
    <r>
      <rPr>
        <sz val="12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</si>
  <si>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      Demais Obrigações a Curto Prazo </t>
    </r>
    <r>
      <rPr>
        <b/>
        <sz val="12"/>
        <rFont val="Times New Roman"/>
        <family val="1"/>
      </rPr>
      <t>(Nota 20)</t>
    </r>
    <r>
      <rPr>
        <sz val="12"/>
        <rFont val="Times New Roman"/>
        <family val="1"/>
      </rPr>
      <t>................................................................................................................................</t>
    </r>
  </si>
  <si>
    <r>
      <t xml:space="preserve">      Provisões a Longo Prazo </t>
    </r>
    <r>
      <rPr>
        <b/>
        <sz val="12"/>
        <rFont val="Times New Roman"/>
        <family val="1"/>
      </rPr>
      <t>(Nota 21)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.............................................................................................................................................................</t>
    </r>
  </si>
  <si>
    <r>
      <t xml:space="preserve">      Adiantamento para  Futuro Aumento de Capital </t>
    </r>
    <r>
      <rPr>
        <b/>
        <sz val="12"/>
        <rFont val="Times New Roman"/>
        <family val="1"/>
      </rPr>
      <t>(Nota 22)</t>
    </r>
    <r>
      <rPr>
        <sz val="12"/>
        <rFont val="Times New Roman"/>
        <family val="1"/>
      </rPr>
      <t>..............................................................</t>
    </r>
  </si>
  <si>
    <r>
      <t xml:space="preserve">      Capital Social </t>
    </r>
    <r>
      <rPr>
        <b/>
        <sz val="12"/>
        <rFont val="Times New Roman"/>
        <family val="1"/>
      </rPr>
      <t>(Nota 23)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</t>
    </r>
  </si>
  <si>
    <r>
      <t xml:space="preserve">      Adiantamento Futuro Aumento de Capital (AFAC) </t>
    </r>
    <r>
      <rPr>
        <b/>
        <sz val="12"/>
        <rFont val="Times New Roman"/>
        <family val="1"/>
      </rPr>
      <t>(Nota 24)</t>
    </r>
    <r>
      <rPr>
        <sz val="12"/>
        <rFont val="Times New Roman"/>
        <family val="1"/>
      </rPr>
      <t xml:space="preserve"> ............</t>
    </r>
  </si>
  <si>
    <r>
      <t xml:space="preserve">      Resultados Acumulados</t>
    </r>
    <r>
      <rPr>
        <sz val="12"/>
        <rFont val="Times New Roman"/>
        <family val="1"/>
      </rPr>
      <t>..........................................................................................................................</t>
    </r>
  </si>
  <si>
    <t xml:space="preserve">CPF :004.822.691-20 
</t>
  </si>
  <si>
    <t>Contadora CRC-DF 007472/O-2</t>
  </si>
  <si>
    <t>GERSON SOARES ALVES BARRETO</t>
  </si>
  <si>
    <t>Gerente da Gerência Financeira e Contábil - GFC</t>
  </si>
  <si>
    <t xml:space="preserve">CPF: 004.822.691-20 
</t>
  </si>
  <si>
    <t xml:space="preserve">GERSON SOARES ALVES BARRETO </t>
  </si>
  <si>
    <r>
      <t xml:space="preserve">( - ) Custo das Mercadorias e Serviços Vendidos  </t>
    </r>
    <r>
      <rPr>
        <b/>
        <vertAlign val="superscript"/>
        <sz val="12"/>
        <color indexed="8"/>
        <rFont val="Times New Roman"/>
        <family val="1"/>
      </rPr>
      <t>(Nota 27)</t>
    </r>
    <r>
      <rPr>
        <sz val="12"/>
        <color indexed="8"/>
        <rFont val="Times New Roman"/>
        <family val="1"/>
      </rPr>
      <t>...................................................................................................</t>
    </r>
  </si>
  <si>
    <r>
      <t>( + ) Receitas com Vendas e Serviços</t>
    </r>
    <r>
      <rPr>
        <vertAlign val="superscript"/>
        <sz val="12"/>
        <color indexed="8"/>
        <rFont val="Times New Roman"/>
        <family val="1"/>
      </rPr>
      <t xml:space="preserve"> (</t>
    </r>
    <r>
      <rPr>
        <b/>
        <vertAlign val="superscript"/>
        <sz val="12"/>
        <color indexed="8"/>
        <rFont val="Times New Roman"/>
        <family val="1"/>
      </rPr>
      <t>Nota 25)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</t>
    </r>
  </si>
  <si>
    <r>
      <t xml:space="preserve">( - ) Imposto s/ Vendas e Serviços e Outras Deduções </t>
    </r>
    <r>
      <rPr>
        <b/>
        <vertAlign val="superscript"/>
        <sz val="12"/>
        <color indexed="8"/>
        <rFont val="Times New Roman"/>
        <family val="1"/>
      </rPr>
      <t xml:space="preserve"> (Nota 26)</t>
    </r>
    <r>
      <rPr>
        <sz val="12"/>
        <color indexed="8"/>
        <rFont val="Times New Roman"/>
        <family val="1"/>
      </rPr>
      <t>.....................................................</t>
    </r>
  </si>
  <si>
    <r>
      <t xml:space="preserve">      Subvenção para Custeio  </t>
    </r>
    <r>
      <rPr>
        <b/>
        <vertAlign val="superscript"/>
        <sz val="12"/>
        <rFont val="Times New Roman"/>
        <family val="1"/>
      </rPr>
      <t>(Nota 28)</t>
    </r>
    <r>
      <rPr>
        <sz val="12"/>
        <rFont val="Times New Roman"/>
        <family val="1"/>
      </rPr>
      <t>...............................................................................................................................</t>
    </r>
  </si>
  <si>
    <r>
      <t xml:space="preserve">      Despesas Administrativas  </t>
    </r>
    <r>
      <rPr>
        <b/>
        <vertAlign val="superscript"/>
        <sz val="12"/>
        <color indexed="8"/>
        <rFont val="Times New Roman"/>
        <family val="1"/>
      </rPr>
      <t>(Nota 31)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</t>
    </r>
  </si>
  <si>
    <r>
      <t xml:space="preserve">( +/- ) Resultado na equivalência Patrimonial </t>
    </r>
    <r>
      <rPr>
        <b/>
        <vertAlign val="superscript"/>
        <sz val="12"/>
        <color indexed="8"/>
        <rFont val="Times New Roman"/>
        <family val="1"/>
      </rPr>
      <t xml:space="preserve"> (Nota 32)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</si>
  <si>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( + ) Receitas Financeiras  </t>
    </r>
    <r>
      <rPr>
        <b/>
        <vertAlign val="superscript"/>
        <sz val="12"/>
        <color indexed="8"/>
        <rFont val="Times New Roman"/>
        <family val="1"/>
      </rPr>
      <t>(Nota 33)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</si>
  <si>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( - ) Despesas Financeiras  </t>
    </r>
    <r>
      <rPr>
        <b/>
        <vertAlign val="superscript"/>
        <sz val="12"/>
        <color indexed="8"/>
        <rFont val="Times New Roman"/>
        <family val="1"/>
      </rPr>
      <t>(Nota 34)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</t>
    </r>
  </si>
  <si>
    <r>
      <t xml:space="preserve">( =) Resultado Líquido do Exercício </t>
    </r>
    <r>
      <rPr>
        <b/>
        <vertAlign val="superscript"/>
        <sz val="12"/>
        <color indexed="8"/>
        <rFont val="Times New Roman"/>
        <family val="1"/>
      </rPr>
      <t xml:space="preserve"> (Nota 36)</t>
    </r>
    <r>
      <rPr>
        <b/>
        <sz val="12"/>
        <color indexed="8"/>
        <rFont val="Times New Roman"/>
        <family val="1"/>
      </rPr>
      <t>...............................................................................................</t>
    </r>
  </si>
  <si>
    <r>
      <t xml:space="preserve">( - ) Perda na Alienação de Bens </t>
    </r>
    <r>
      <rPr>
        <b/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.........................................................................................................</t>
    </r>
  </si>
  <si>
    <r>
      <t xml:space="preserve">( +/- ) Outras Receitas/ Despesas  </t>
    </r>
    <r>
      <rPr>
        <b/>
        <vertAlign val="superscript"/>
        <sz val="12"/>
        <color indexed="8"/>
        <rFont val="Times New Roman"/>
        <family val="1"/>
      </rPr>
      <t>(Nota 35)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</t>
    </r>
  </si>
  <si>
    <r>
      <t>( + ) Ganhos na Alienação de Bens</t>
    </r>
    <r>
      <rPr>
        <sz val="12"/>
        <color indexed="8"/>
        <rFont val="Times New Roman"/>
        <family val="1"/>
      </rPr>
      <t>...............................................................................................</t>
    </r>
  </si>
  <si>
    <r>
      <t xml:space="preserve">( + ) Rerversão de Provisões  </t>
    </r>
    <r>
      <rPr>
        <sz val="12"/>
        <color indexed="8"/>
        <rFont val="Times New Roman"/>
        <family val="1"/>
      </rPr>
      <t>.......................................................................................................</t>
    </r>
  </si>
  <si>
    <t>( = ) Receita Líquida..................................................................................................................</t>
  </si>
  <si>
    <t>( = ) Lucro Bruto........................................................................................................................</t>
  </si>
  <si>
    <r>
      <t xml:space="preserve">      Doações  </t>
    </r>
    <r>
      <rPr>
        <b/>
        <vertAlign val="superscript"/>
        <sz val="12"/>
        <color indexed="8"/>
        <rFont val="Times New Roman"/>
        <family val="1"/>
      </rPr>
      <t>(Nota 30)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.......................................................................................................................................................</t>
    </r>
  </si>
  <si>
    <r>
      <t xml:space="preserve">      Convênios </t>
    </r>
    <r>
      <rPr>
        <b/>
        <vertAlign val="superscript"/>
        <sz val="12"/>
        <color indexed="8"/>
        <rFont val="Times New Roman"/>
        <family val="1"/>
      </rPr>
      <t xml:space="preserve"> (Nota 29)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.......................................................................................................................................................</t>
    </r>
  </si>
  <si>
    <r>
      <t xml:space="preserve">      Convênios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</t>
    </r>
  </si>
  <si>
    <r>
      <t xml:space="preserve">      Doações </t>
    </r>
    <r>
      <rPr>
        <sz val="12"/>
        <color indexed="8"/>
        <rFont val="Times New Roman"/>
        <family val="1"/>
      </rPr>
      <t>..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</t>
    </r>
  </si>
  <si>
    <t>13.1   Remuneração Direta..................................................................................................................................................</t>
  </si>
  <si>
    <t>13.4   Contribuição a Entidade Fechada de Precidência (Ceres)..................................................................................</t>
  </si>
  <si>
    <t>14      Impostos, Taxas e Contribuições.....................................................................................................................................................................................................</t>
  </si>
  <si>
    <t>15      Despesas Financeiras ..................................................................................................................................................</t>
  </si>
  <si>
    <t>16      Outros (Convenios , Doações e  Despesas Intra Siafi).............................................................................................................................................</t>
  </si>
  <si>
    <t>17       Remuneração de Capital Próprio................................................................................................................................................</t>
  </si>
  <si>
    <t>17.1    Lucros Retidos/Prejuizo do Exercício.......................................................................................................................................................................................................</t>
  </si>
  <si>
    <t>1     Vendas de Mercadoria, Produtos e Serviços..................................................................................................................</t>
  </si>
  <si>
    <t>2      Outras Receitas........................................................................................................................................................................................................</t>
  </si>
  <si>
    <t>3      Receitas Relativas à Construção de Ativos Próprios........................................................................................................................................................................................................</t>
  </si>
  <si>
    <t>4      Provisões  - Reversão / (Constituição)........................................................................................................................................................................................................</t>
  </si>
  <si>
    <t>5      Custos dos Produtos, das Mercadorias e dos Serviços Vendidos..........................................................................</t>
  </si>
  <si>
    <t>6      Materiais , Energia, Serviços de Terceiros e Outros.....................................................................................................................................................................................................</t>
  </si>
  <si>
    <t>7      Perda / Recuperção de Valores (Ações)Ativos........................................................................................................................................................................................................</t>
  </si>
  <si>
    <t>8      Outras...............................................................................................................................................................................</t>
  </si>
  <si>
    <t>9      DEPRECIAÇÃO, AMRTIZAÇÃO E EXUSTÃO</t>
  </si>
  <si>
    <t>10     Resultado de Equivalência Patrimonial...............................................................................................................................................</t>
  </si>
  <si>
    <t>11     Receita Financerias .....................................................................................................................................................................................................</t>
  </si>
  <si>
    <t>12     Outras.......................................................................................................................................................................................................</t>
  </si>
  <si>
    <t>14.1   Federeais ..................................................................................................................................................................</t>
  </si>
  <si>
    <t>14.3   Municipais....................................................................................................................................................................</t>
  </si>
  <si>
    <t>13      Pessoal..........................................................................................................................................................................</t>
  </si>
  <si>
    <t>13.3   FGTS e INSS......................................................................................................................................................................</t>
  </si>
  <si>
    <t>14.2   Estatuais..........................................................................................................................................................................</t>
  </si>
  <si>
    <t>13.2   Benefícios..........................................................................................................................................................</t>
  </si>
  <si>
    <t>Transferência p/Aumento de Capital................................................................</t>
  </si>
  <si>
    <t>Resultados do Exercício .....................................................................................</t>
  </si>
  <si>
    <t>Transferência p/Aumento de Capital PNC...............................................................</t>
  </si>
  <si>
    <t>Transferência p/Aumento de Capital..............................................................................</t>
  </si>
  <si>
    <t>Resultados Exercício............................................................................................................</t>
  </si>
  <si>
    <t>SALDO EM 30 DE JUNHO /2018......................................................</t>
  </si>
  <si>
    <t>SALDO EM 30 DE JUNHO/2019.......................................................</t>
  </si>
  <si>
    <t xml:space="preserve">  Recebimento de Cotas do Extinto  FND................................................................................................</t>
  </si>
  <si>
    <t xml:space="preserve">          Adiantamento Para Futurao Aumento de Capital - PL..............................................................................................</t>
  </si>
  <si>
    <t xml:space="preserve">  Ajustes para Reconciliar o Prejuízo Líquido em Caixa Líquido...............................................................................................</t>
  </si>
  <si>
    <t xml:space="preserve">  Variação Monetária dos Investimentos em  Ações.............................................................................................................................. </t>
  </si>
  <si>
    <t xml:space="preserve">  Baixa do Investimento.......................................................................................................................................................................</t>
  </si>
  <si>
    <t xml:space="preserve">     Outros Céditos Longo Prazo........................................................................................................................................</t>
  </si>
  <si>
    <t xml:space="preserve">     Fornecedores ...............................................................................................................................................................</t>
  </si>
  <si>
    <t xml:space="preserve">     Obrigações Fiscais....................................................................................................................................................</t>
  </si>
  <si>
    <t xml:space="preserve">     Salários e Encargos Sociais........................................................................................................................................................</t>
  </si>
  <si>
    <t xml:space="preserve">     Provisões .......................................................................................................................................................................</t>
  </si>
  <si>
    <t xml:space="preserve">     Estoques......................................................................................................................................................................</t>
  </si>
  <si>
    <t xml:space="preserve">     Outros Céditos Curto Prazo........................................................................................................................................</t>
  </si>
  <si>
    <t xml:space="preserve">  Reversão da Deprecição/Amortização Acumulada ...........................................................................................................</t>
  </si>
  <si>
    <t xml:space="preserve"> Lucro/Prejuizo Ajustado.............................................................................................................................................</t>
  </si>
  <si>
    <t xml:space="preserve">     Duplicatas a Receber.................................................................................................................................................</t>
  </si>
  <si>
    <t xml:space="preserve">       Marcas Direitos e Patentes...............................................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</si>
</sst>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(#,##0.00\ \)"/>
    <numFmt numFmtId="165" formatCode="#,##0.00&quot;   &quot;;\-#,##0.00&quot;   &quot;"/>
    <numFmt numFmtId="166" formatCode="_-* #,##0.00\ _R_$_-;\-* #,##0.00\ _R_$_-;_-* &quot;-&quot;??\ _R_$_-;_-@_-"/>
    <numFmt numFmtId="167" formatCode="_(* #,##0.00_);_(* \(#,##0.00\);_(* &quot;-&quot;??_);_(@_)"/>
    <numFmt numFmtId="168" formatCode="#,##0.00\ ;&quot; (&quot;#,##0.00\);&quot; -&quot;#\ ;@\ "/>
    <numFmt numFmtId="169" formatCode="[$R$-416]\ #,##0.00;[Red]\-[$R$-416]\ #,##0.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[$-416]dddd\,\ d&quot; de &quot;mmmm&quot; de &quot;yyyy"/>
    <numFmt numFmtId="175" formatCode="#,##0.00_ ;\-#,##0.00\ "/>
    <numFmt numFmtId="176" formatCode="&quot;Ativar&quot;;&quot;Ativar&quot;;&quot;Desativar&quot;"/>
    <numFmt numFmtId="177" formatCode="General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Univers (W1)"/>
      <family val="2"/>
    </font>
    <font>
      <u val="single"/>
      <sz val="12"/>
      <name val="Times New Roman"/>
      <family val="1"/>
    </font>
    <font>
      <sz val="12"/>
      <name val="Arial"/>
      <family val="2"/>
    </font>
    <font>
      <i/>
      <sz val="10"/>
      <name val="Univers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b/>
      <u val="single"/>
      <sz val="11.5"/>
      <name val="Times New Roman"/>
      <family val="1"/>
    </font>
    <font>
      <i/>
      <sz val="9"/>
      <name val="Univers (W1)"/>
      <family val="2"/>
    </font>
    <font>
      <i/>
      <sz val="12"/>
      <name val="Univers (W1)"/>
      <family val="2"/>
    </font>
    <font>
      <i/>
      <sz val="8"/>
      <name val="Univers (W1)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1"/>
      <name val="Arial"/>
      <family val="2"/>
    </font>
    <font>
      <b/>
      <vertAlign val="superscript"/>
      <sz val="12"/>
      <color indexed="8"/>
      <name val="Times New Roman"/>
      <family val="1"/>
    </font>
    <font>
      <sz val="8"/>
      <name val="Helv"/>
      <family val="0"/>
    </font>
    <font>
      <vertAlign val="superscript"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  <border>
      <left/>
      <right style="thin"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/>
      <bottom/>
    </border>
    <border>
      <left style="double"/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double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177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66" fontId="3" fillId="0" borderId="0" applyFont="0" applyFill="0" applyBorder="0" applyAlignment="0" applyProtection="0"/>
  </cellStyleXfs>
  <cellXfs count="267">
    <xf numFmtId="0" fontId="0" fillId="0" borderId="0" xfId="0" applyFont="1" applyAlignment="1">
      <alignment/>
    </xf>
    <xf numFmtId="4" fontId="64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4" fillId="0" borderId="11" xfId="0" applyFont="1" applyBorder="1" applyAlignment="1">
      <alignment/>
    </xf>
    <xf numFmtId="167" fontId="5" fillId="33" borderId="12" xfId="69" applyNumberFormat="1" applyFont="1" applyFill="1" applyBorder="1" applyAlignment="1">
      <alignment horizontal="right"/>
    </xf>
    <xf numFmtId="0" fontId="3" fillId="33" borderId="0" xfId="51" applyFont="1" applyFill="1" applyBorder="1">
      <alignment/>
      <protection/>
    </xf>
    <xf numFmtId="0" fontId="11" fillId="33" borderId="11" xfId="51" applyFont="1" applyFill="1" applyBorder="1">
      <alignment/>
      <protection/>
    </xf>
    <xf numFmtId="0" fontId="11" fillId="33" borderId="13" xfId="51" applyFont="1" applyFill="1" applyBorder="1">
      <alignment/>
      <protection/>
    </xf>
    <xf numFmtId="0" fontId="10" fillId="33" borderId="13" xfId="51" applyFont="1" applyFill="1" applyBorder="1" applyAlignment="1">
      <alignment horizontal="left"/>
      <protection/>
    </xf>
    <xf numFmtId="165" fontId="11" fillId="33" borderId="14" xfId="51" applyNumberFormat="1" applyFont="1" applyFill="1" applyBorder="1">
      <alignment/>
      <protection/>
    </xf>
    <xf numFmtId="0" fontId="11" fillId="33" borderId="10" xfId="51" applyFont="1" applyFill="1" applyBorder="1">
      <alignment/>
      <protection/>
    </xf>
    <xf numFmtId="0" fontId="11" fillId="33" borderId="0" xfId="51" applyFont="1" applyFill="1" applyBorder="1">
      <alignment/>
      <protection/>
    </xf>
    <xf numFmtId="0" fontId="10" fillId="33" borderId="0" xfId="51" applyFont="1" applyFill="1" applyBorder="1">
      <alignment/>
      <protection/>
    </xf>
    <xf numFmtId="0" fontId="12" fillId="33" borderId="10" xfId="51" applyFont="1" applyFill="1" applyBorder="1">
      <alignment/>
      <protection/>
    </xf>
    <xf numFmtId="167" fontId="10" fillId="33" borderId="15" xfId="69" applyNumberFormat="1" applyFont="1" applyFill="1" applyBorder="1" applyAlignment="1">
      <alignment horizontal="center" vertical="center"/>
    </xf>
    <xf numFmtId="167" fontId="10" fillId="33" borderId="14" xfId="69" applyNumberFormat="1" applyFont="1" applyFill="1" applyBorder="1" applyAlignment="1">
      <alignment horizontal="center" vertical="center"/>
    </xf>
    <xf numFmtId="167" fontId="11" fillId="33" borderId="12" xfId="69" applyNumberFormat="1" applyFont="1" applyFill="1" applyBorder="1" applyAlignment="1">
      <alignment horizontal="right"/>
    </xf>
    <xf numFmtId="0" fontId="11" fillId="33" borderId="12" xfId="51" applyFont="1" applyFill="1" applyBorder="1">
      <alignment/>
      <protection/>
    </xf>
    <xf numFmtId="0" fontId="10" fillId="33" borderId="10" xfId="51" applyFont="1" applyFill="1" applyBorder="1" applyAlignment="1">
      <alignment horizontal="left"/>
      <protection/>
    </xf>
    <xf numFmtId="0" fontId="10" fillId="33" borderId="0" xfId="51" applyFont="1" applyFill="1" applyBorder="1" applyAlignment="1">
      <alignment horizontal="left"/>
      <protection/>
    </xf>
    <xf numFmtId="165" fontId="10" fillId="33" borderId="0" xfId="51" applyNumberFormat="1" applyFont="1" applyFill="1" applyBorder="1">
      <alignment/>
      <protection/>
    </xf>
    <xf numFmtId="0" fontId="11" fillId="33" borderId="10" xfId="51" applyFont="1" applyFill="1" applyBorder="1" applyAlignment="1">
      <alignment horizontal="left"/>
      <protection/>
    </xf>
    <xf numFmtId="0" fontId="11" fillId="33" borderId="0" xfId="51" applyFont="1" applyFill="1" applyBorder="1" applyAlignment="1">
      <alignment horizontal="left"/>
      <protection/>
    </xf>
    <xf numFmtId="165" fontId="11" fillId="33" borderId="0" xfId="51" applyNumberFormat="1" applyFont="1" applyFill="1" applyBorder="1">
      <alignment/>
      <protection/>
    </xf>
    <xf numFmtId="165" fontId="11" fillId="33" borderId="0" xfId="51" applyNumberFormat="1" applyFont="1" applyFill="1" applyBorder="1" applyProtection="1">
      <alignment/>
      <protection locked="0"/>
    </xf>
    <xf numFmtId="0" fontId="10" fillId="33" borderId="10" xfId="51" applyFont="1" applyFill="1" applyBorder="1">
      <alignment/>
      <protection/>
    </xf>
    <xf numFmtId="165" fontId="11" fillId="33" borderId="0" xfId="51" applyNumberFormat="1" applyFont="1" applyFill="1" applyBorder="1" applyAlignment="1" applyProtection="1">
      <alignment horizontal="right"/>
      <protection locked="0"/>
    </xf>
    <xf numFmtId="165" fontId="10" fillId="33" borderId="0" xfId="51" applyNumberFormat="1" applyFont="1" applyFill="1" applyBorder="1" applyAlignment="1" applyProtection="1">
      <alignment horizontal="right"/>
      <protection locked="0"/>
    </xf>
    <xf numFmtId="0" fontId="10" fillId="33" borderId="11" xfId="51" applyFont="1" applyFill="1" applyBorder="1" applyAlignment="1">
      <alignment vertical="top"/>
      <protection/>
    </xf>
    <xf numFmtId="0" fontId="11" fillId="33" borderId="13" xfId="51" applyFont="1" applyFill="1" applyBorder="1" applyAlignment="1">
      <alignment vertical="top"/>
      <protection/>
    </xf>
    <xf numFmtId="165" fontId="11" fillId="33" borderId="13" xfId="51" applyNumberFormat="1" applyFont="1" applyFill="1" applyBorder="1" applyAlignment="1" applyProtection="1">
      <alignment vertical="top"/>
      <protection locked="0"/>
    </xf>
    <xf numFmtId="43" fontId="11" fillId="33" borderId="0" xfId="51" applyNumberFormat="1" applyFont="1" applyFill="1" applyBorder="1">
      <alignment/>
      <protection/>
    </xf>
    <xf numFmtId="167" fontId="11" fillId="33" borderId="0" xfId="51" applyNumberFormat="1" applyFont="1" applyFill="1" applyBorder="1">
      <alignment/>
      <protection/>
    </xf>
    <xf numFmtId="165" fontId="10" fillId="33" borderId="0" xfId="51" applyNumberFormat="1" applyFont="1" applyFill="1" applyBorder="1" applyAlignment="1">
      <alignment horizontal="left"/>
      <protection/>
    </xf>
    <xf numFmtId="0" fontId="10" fillId="33" borderId="0" xfId="52" applyFont="1" applyFill="1" applyBorder="1">
      <alignment/>
      <protection/>
    </xf>
    <xf numFmtId="0" fontId="11" fillId="33" borderId="0" xfId="51" applyFont="1" applyFill="1" applyBorder="1" applyAlignment="1">
      <alignment/>
      <protection/>
    </xf>
    <xf numFmtId="0" fontId="10" fillId="33" borderId="0" xfId="52" applyFont="1" applyFill="1" applyBorder="1" applyAlignment="1">
      <alignment horizontal="left"/>
      <protection/>
    </xf>
    <xf numFmtId="0" fontId="4" fillId="33" borderId="0" xfId="51" applyFont="1" applyFill="1" applyBorder="1" applyAlignment="1">
      <alignment horizontal="left"/>
      <protection/>
    </xf>
    <xf numFmtId="165" fontId="4" fillId="33" borderId="0" xfId="51" applyNumberFormat="1" applyFont="1" applyFill="1" applyBorder="1">
      <alignment/>
      <protection/>
    </xf>
    <xf numFmtId="165" fontId="5" fillId="33" borderId="0" xfId="51" applyNumberFormat="1" applyFont="1" applyFill="1" applyBorder="1">
      <alignment/>
      <protection/>
    </xf>
    <xf numFmtId="4" fontId="3" fillId="33" borderId="0" xfId="51" applyNumberFormat="1" applyFont="1" applyFill="1" applyBorder="1">
      <alignment/>
      <protection/>
    </xf>
    <xf numFmtId="0" fontId="13" fillId="33" borderId="0" xfId="51" applyFont="1" applyFill="1" applyBorder="1">
      <alignment/>
      <protection/>
    </xf>
    <xf numFmtId="165" fontId="13" fillId="33" borderId="0" xfId="51" applyNumberFormat="1" applyFont="1" applyFill="1" applyBorder="1">
      <alignment/>
      <protection/>
    </xf>
    <xf numFmtId="0" fontId="9" fillId="33" borderId="0" xfId="51" applyFont="1" applyFill="1" applyBorder="1">
      <alignment/>
      <protection/>
    </xf>
    <xf numFmtId="0" fontId="9" fillId="33" borderId="0" xfId="51" applyFont="1" applyFill="1" applyBorder="1" applyAlignment="1">
      <alignment horizontal="left"/>
      <protection/>
    </xf>
    <xf numFmtId="165" fontId="9" fillId="33" borderId="0" xfId="51" applyNumberFormat="1" applyFont="1" applyFill="1" applyBorder="1">
      <alignment/>
      <protection/>
    </xf>
    <xf numFmtId="0" fontId="6" fillId="33" borderId="0" xfId="51" applyFont="1" applyFill="1" applyBorder="1">
      <alignment/>
      <protection/>
    </xf>
    <xf numFmtId="0" fontId="3" fillId="33" borderId="0" xfId="51" applyFont="1" applyFill="1">
      <alignment/>
      <protection/>
    </xf>
    <xf numFmtId="40" fontId="10" fillId="33" borderId="15" xfId="69" applyNumberFormat="1" applyFont="1" applyFill="1" applyBorder="1" applyAlignment="1">
      <alignment horizontal="right" vertical="top"/>
    </xf>
    <xf numFmtId="167" fontId="10" fillId="33" borderId="12" xfId="59" applyNumberFormat="1" applyFont="1" applyFill="1" applyBorder="1" applyAlignment="1">
      <alignment horizontal="right"/>
    </xf>
    <xf numFmtId="167" fontId="11" fillId="33" borderId="12" xfId="59" applyNumberFormat="1" applyFont="1" applyFill="1" applyBorder="1" applyAlignment="1">
      <alignment horizontal="right"/>
    </xf>
    <xf numFmtId="0" fontId="3" fillId="33" borderId="16" xfId="51" applyFont="1" applyFill="1" applyBorder="1">
      <alignment/>
      <protection/>
    </xf>
    <xf numFmtId="0" fontId="3" fillId="33" borderId="17" xfId="51" applyFont="1" applyFill="1" applyBorder="1">
      <alignment/>
      <protection/>
    </xf>
    <xf numFmtId="165" fontId="3" fillId="33" borderId="17" xfId="51" applyNumberFormat="1" applyFont="1" applyFill="1" applyBorder="1">
      <alignment/>
      <protection/>
    </xf>
    <xf numFmtId="0" fontId="3" fillId="33" borderId="18" xfId="51" applyFont="1" applyFill="1" applyBorder="1">
      <alignment/>
      <protection/>
    </xf>
    <xf numFmtId="0" fontId="4" fillId="33" borderId="11" xfId="51" applyFont="1" applyFill="1" applyBorder="1" applyAlignment="1">
      <alignment horizontal="left"/>
      <protection/>
    </xf>
    <xf numFmtId="0" fontId="5" fillId="33" borderId="13" xfId="51" applyFont="1" applyFill="1" applyBorder="1">
      <alignment/>
      <protection/>
    </xf>
    <xf numFmtId="165" fontId="5" fillId="33" borderId="13" xfId="51" applyNumberFormat="1" applyFont="1" applyFill="1" applyBorder="1">
      <alignment/>
      <protection/>
    </xf>
    <xf numFmtId="0" fontId="14" fillId="33" borderId="14" xfId="51" applyFont="1" applyFill="1" applyBorder="1">
      <alignment/>
      <protection/>
    </xf>
    <xf numFmtId="0" fontId="14" fillId="33" borderId="0" xfId="51" applyFont="1" applyFill="1" applyBorder="1">
      <alignment/>
      <protection/>
    </xf>
    <xf numFmtId="0" fontId="5" fillId="33" borderId="10" xfId="51" applyFont="1" applyFill="1" applyBorder="1">
      <alignment/>
      <protection/>
    </xf>
    <xf numFmtId="0" fontId="5" fillId="33" borderId="0" xfId="51" applyFont="1" applyFill="1" applyBorder="1">
      <alignment/>
      <protection/>
    </xf>
    <xf numFmtId="0" fontId="5" fillId="33" borderId="19" xfId="51" applyFont="1" applyFill="1" applyBorder="1">
      <alignment/>
      <protection/>
    </xf>
    <xf numFmtId="169" fontId="6" fillId="33" borderId="0" xfId="51" applyNumberFormat="1" applyFont="1" applyFill="1" applyBorder="1">
      <alignment/>
      <protection/>
    </xf>
    <xf numFmtId="0" fontId="5" fillId="33" borderId="11" xfId="51" applyFont="1" applyFill="1" applyBorder="1">
      <alignment/>
      <protection/>
    </xf>
    <xf numFmtId="0" fontId="5" fillId="33" borderId="20" xfId="51" applyFont="1" applyFill="1" applyBorder="1">
      <alignment/>
      <protection/>
    </xf>
    <xf numFmtId="165" fontId="5" fillId="33" borderId="15" xfId="51" applyNumberFormat="1" applyFont="1" applyFill="1" applyBorder="1">
      <alignment/>
      <protection/>
    </xf>
    <xf numFmtId="0" fontId="5" fillId="33" borderId="15" xfId="51" applyFont="1" applyFill="1" applyBorder="1">
      <alignment/>
      <protection/>
    </xf>
    <xf numFmtId="0" fontId="5" fillId="33" borderId="0" xfId="51" applyFont="1" applyFill="1" applyBorder="1" applyAlignment="1">
      <alignment horizontal="left"/>
      <protection/>
    </xf>
    <xf numFmtId="39" fontId="5" fillId="33" borderId="0" xfId="51" applyNumberFormat="1" applyFont="1" applyFill="1" applyBorder="1">
      <alignment/>
      <protection/>
    </xf>
    <xf numFmtId="4" fontId="5" fillId="33" borderId="0" xfId="51" applyNumberFormat="1" applyFont="1" applyFill="1" applyBorder="1">
      <alignment/>
      <protection/>
    </xf>
    <xf numFmtId="0" fontId="4" fillId="33" borderId="0" xfId="51" applyFont="1" applyFill="1" applyBorder="1">
      <alignment/>
      <protection/>
    </xf>
    <xf numFmtId="165" fontId="4" fillId="33" borderId="0" xfId="51" applyNumberFormat="1" applyFont="1" applyFill="1" applyBorder="1" applyAlignment="1">
      <alignment horizontal="left"/>
      <protection/>
    </xf>
    <xf numFmtId="0" fontId="15" fillId="33" borderId="0" xfId="51" applyFont="1" applyFill="1" applyBorder="1">
      <alignment/>
      <protection/>
    </xf>
    <xf numFmtId="0" fontId="16" fillId="33" borderId="0" xfId="51" applyFont="1" applyFill="1" applyBorder="1">
      <alignment/>
      <protection/>
    </xf>
    <xf numFmtId="0" fontId="8" fillId="33" borderId="0" xfId="51" applyFont="1" applyFill="1" applyBorder="1">
      <alignment/>
      <protection/>
    </xf>
    <xf numFmtId="165" fontId="4" fillId="33" borderId="0" xfId="51" applyNumberFormat="1" applyFont="1" applyFill="1" applyBorder="1" applyAlignment="1">
      <alignment horizontal="justify" vertical="justify" wrapText="1"/>
      <protection/>
    </xf>
    <xf numFmtId="165" fontId="3" fillId="33" borderId="0" xfId="51" applyNumberFormat="1" applyFont="1" applyFill="1" applyBorder="1">
      <alignment/>
      <protection/>
    </xf>
    <xf numFmtId="0" fontId="65" fillId="0" borderId="12" xfId="0" applyFont="1" applyBorder="1" applyAlignment="1">
      <alignment horizontal="center"/>
    </xf>
    <xf numFmtId="0" fontId="65" fillId="0" borderId="15" xfId="0" applyFont="1" applyBorder="1" applyAlignment="1">
      <alignment/>
    </xf>
    <xf numFmtId="164" fontId="64" fillId="0" borderId="12" xfId="0" applyNumberFormat="1" applyFont="1" applyBorder="1" applyAlignment="1">
      <alignment/>
    </xf>
    <xf numFmtId="164" fontId="64" fillId="0" borderId="15" xfId="0" applyNumberFormat="1" applyFont="1" applyBorder="1" applyAlignment="1">
      <alignment/>
    </xf>
    <xf numFmtId="49" fontId="10" fillId="33" borderId="21" xfId="69" applyNumberFormat="1" applyFont="1" applyFill="1" applyBorder="1" applyAlignment="1">
      <alignment horizontal="center" vertical="center"/>
    </xf>
    <xf numFmtId="164" fontId="65" fillId="0" borderId="10" xfId="0" applyNumberFormat="1" applyFont="1" applyBorder="1" applyAlignment="1">
      <alignment/>
    </xf>
    <xf numFmtId="0" fontId="65" fillId="0" borderId="10" xfId="53" applyFont="1" applyBorder="1">
      <alignment/>
      <protection/>
    </xf>
    <xf numFmtId="0" fontId="64" fillId="0" borderId="16" xfId="0" applyFont="1" applyBorder="1" applyAlignment="1">
      <alignment/>
    </xf>
    <xf numFmtId="0" fontId="65" fillId="0" borderId="21" xfId="0" applyFont="1" applyBorder="1" applyAlignment="1">
      <alignment horizontal="center"/>
    </xf>
    <xf numFmtId="165" fontId="10" fillId="33" borderId="0" xfId="51" applyNumberFormat="1" applyFont="1" applyFill="1" applyBorder="1" applyProtection="1">
      <alignment/>
      <protection locked="0"/>
    </xf>
    <xf numFmtId="0" fontId="17" fillId="33" borderId="0" xfId="51" applyFont="1" applyFill="1" applyBorder="1">
      <alignment/>
      <protection/>
    </xf>
    <xf numFmtId="175" fontId="0" fillId="0" borderId="0" xfId="0" applyNumberFormat="1" applyAlignment="1">
      <alignment/>
    </xf>
    <xf numFmtId="0" fontId="66" fillId="0" borderId="0" xfId="0" applyFont="1" applyAlignment="1">
      <alignment horizontal="justify" vertical="center" wrapText="1"/>
    </xf>
    <xf numFmtId="4" fontId="66" fillId="0" borderId="0" xfId="0" applyNumberFormat="1" applyFont="1" applyAlignment="1">
      <alignment horizontal="right" vertical="center" wrapText="1"/>
    </xf>
    <xf numFmtId="43" fontId="66" fillId="0" borderId="0" xfId="59" applyFont="1" applyAlignment="1">
      <alignment horizontal="right" vertical="center" wrapText="1"/>
    </xf>
    <xf numFmtId="43" fontId="3" fillId="33" borderId="0" xfId="59" applyFont="1" applyFill="1" applyBorder="1" applyAlignment="1">
      <alignment/>
    </xf>
    <xf numFmtId="43" fontId="0" fillId="0" borderId="0" xfId="59" applyFont="1" applyAlignment="1">
      <alignment/>
    </xf>
    <xf numFmtId="0" fontId="19" fillId="0" borderId="0" xfId="0" applyFont="1" applyAlignment="1">
      <alignment/>
    </xf>
    <xf numFmtId="167" fontId="5" fillId="33" borderId="10" xfId="69" applyNumberFormat="1" applyFont="1" applyFill="1" applyBorder="1" applyAlignment="1">
      <alignment horizontal="right"/>
    </xf>
    <xf numFmtId="167" fontId="4" fillId="33" borderId="10" xfId="69" applyNumberFormat="1" applyFont="1" applyFill="1" applyBorder="1" applyAlignment="1">
      <alignment horizontal="right"/>
    </xf>
    <xf numFmtId="0" fontId="3" fillId="0" borderId="0" xfId="52" applyFont="1" applyFill="1" applyBorder="1">
      <alignment/>
      <protection/>
    </xf>
    <xf numFmtId="165" fontId="3" fillId="0" borderId="0" xfId="52" applyNumberFormat="1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165" fontId="5" fillId="0" borderId="0" xfId="52" applyNumberFormat="1" applyFont="1" applyFill="1" applyBorder="1">
      <alignment/>
      <protection/>
    </xf>
    <xf numFmtId="0" fontId="5" fillId="0" borderId="22" xfId="52" applyFont="1" applyFill="1" applyBorder="1">
      <alignment/>
      <protection/>
    </xf>
    <xf numFmtId="165" fontId="5" fillId="0" borderId="23" xfId="52" applyNumberFormat="1" applyFont="1" applyFill="1" applyBorder="1">
      <alignment/>
      <protection/>
    </xf>
    <xf numFmtId="0" fontId="5" fillId="0" borderId="24" xfId="52" applyFont="1" applyFill="1" applyBorder="1">
      <alignment/>
      <protection/>
    </xf>
    <xf numFmtId="0" fontId="5" fillId="0" borderId="16" xfId="52" applyFont="1" applyFill="1" applyBorder="1">
      <alignment/>
      <protection/>
    </xf>
    <xf numFmtId="0" fontId="5" fillId="0" borderId="17" xfId="52" applyFont="1" applyFill="1" applyBorder="1">
      <alignment/>
      <protection/>
    </xf>
    <xf numFmtId="0" fontId="5" fillId="0" borderId="25" xfId="52" applyFont="1" applyFill="1" applyBorder="1">
      <alignment/>
      <protection/>
    </xf>
    <xf numFmtId="0" fontId="5" fillId="0" borderId="26" xfId="52" applyFont="1" applyFill="1" applyBorder="1">
      <alignment/>
      <protection/>
    </xf>
    <xf numFmtId="0" fontId="5" fillId="0" borderId="19" xfId="52" applyFont="1" applyFill="1" applyBorder="1">
      <alignment/>
      <protection/>
    </xf>
    <xf numFmtId="165" fontId="4" fillId="0" borderId="27" xfId="52" applyNumberFormat="1" applyFont="1" applyFill="1" applyBorder="1" applyAlignment="1">
      <alignment horizontal="center"/>
      <protection/>
    </xf>
    <xf numFmtId="165" fontId="4" fillId="0" borderId="11" xfId="52" applyNumberFormat="1" applyFont="1" applyFill="1" applyBorder="1" applyAlignment="1">
      <alignment horizontal="center"/>
      <protection/>
    </xf>
    <xf numFmtId="165" fontId="4" fillId="0" borderId="15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left"/>
      <protection/>
    </xf>
    <xf numFmtId="165" fontId="4" fillId="0" borderId="28" xfId="52" applyNumberFormat="1" applyFont="1" applyFill="1" applyBorder="1">
      <alignment/>
      <protection/>
    </xf>
    <xf numFmtId="0" fontId="4" fillId="0" borderId="26" xfId="52" applyFont="1" applyFill="1" applyBorder="1">
      <alignment/>
      <protection/>
    </xf>
    <xf numFmtId="4" fontId="5" fillId="0" borderId="21" xfId="52" applyNumberFormat="1" applyFont="1" applyFill="1" applyBorder="1">
      <alignment/>
      <protection/>
    </xf>
    <xf numFmtId="165" fontId="4" fillId="0" borderId="12" xfId="52" applyNumberFormat="1" applyFont="1" applyFill="1" applyBorder="1">
      <alignment/>
      <protection/>
    </xf>
    <xf numFmtId="4" fontId="4" fillId="0" borderId="12" xfId="69" applyNumberFormat="1" applyFont="1" applyFill="1" applyBorder="1" applyAlignment="1">
      <alignment horizontal="right"/>
    </xf>
    <xf numFmtId="0" fontId="4" fillId="0" borderId="26" xfId="52" applyFont="1" applyFill="1" applyBorder="1" applyAlignment="1">
      <alignment horizontal="left"/>
      <protection/>
    </xf>
    <xf numFmtId="4" fontId="5" fillId="0" borderId="19" xfId="52" applyNumberFormat="1" applyFont="1" applyFill="1" applyBorder="1">
      <alignment/>
      <protection/>
    </xf>
    <xf numFmtId="4" fontId="5" fillId="0" borderId="12" xfId="52" applyNumberFormat="1" applyFont="1" applyFill="1" applyBorder="1">
      <alignment/>
      <protection/>
    </xf>
    <xf numFmtId="0" fontId="5" fillId="0" borderId="10" xfId="52" applyFont="1" applyFill="1" applyBorder="1" applyAlignment="1">
      <alignment horizontal="left"/>
      <protection/>
    </xf>
    <xf numFmtId="4" fontId="5" fillId="0" borderId="12" xfId="69" applyNumberFormat="1" applyFont="1" applyFill="1" applyBorder="1" applyAlignment="1">
      <alignment horizontal="right"/>
    </xf>
    <xf numFmtId="0" fontId="5" fillId="0" borderId="26" xfId="52" applyFont="1" applyFill="1" applyBorder="1" applyAlignment="1">
      <alignment horizontal="left"/>
      <protection/>
    </xf>
    <xf numFmtId="4" fontId="5" fillId="0" borderId="12" xfId="69" applyNumberFormat="1" applyFont="1" applyFill="1" applyBorder="1" applyAlignment="1">
      <alignment/>
    </xf>
    <xf numFmtId="167" fontId="5" fillId="0" borderId="12" xfId="69" applyNumberFormat="1" applyFont="1" applyFill="1" applyBorder="1" applyAlignment="1">
      <alignment horizontal="right"/>
    </xf>
    <xf numFmtId="0" fontId="4" fillId="0" borderId="11" xfId="52" applyFont="1" applyFill="1" applyBorder="1" applyAlignment="1">
      <alignment vertical="top"/>
      <protection/>
    </xf>
    <xf numFmtId="0" fontId="5" fillId="0" borderId="13" xfId="52" applyFont="1" applyFill="1" applyBorder="1" applyAlignment="1">
      <alignment vertical="top"/>
      <protection/>
    </xf>
    <xf numFmtId="0" fontId="5" fillId="0" borderId="20" xfId="52" applyFont="1" applyFill="1" applyBorder="1" applyAlignment="1">
      <alignment vertical="top"/>
      <protection/>
    </xf>
    <xf numFmtId="4" fontId="4" fillId="0" borderId="15" xfId="69" applyNumberFormat="1" applyFont="1" applyFill="1" applyBorder="1" applyAlignment="1">
      <alignment horizontal="right" vertical="top"/>
    </xf>
    <xf numFmtId="0" fontId="4" fillId="0" borderId="29" xfId="52" applyFont="1" applyFill="1" applyBorder="1" applyAlignment="1">
      <alignment horizontal="left" vertical="top"/>
      <protection/>
    </xf>
    <xf numFmtId="0" fontId="4" fillId="0" borderId="0" xfId="52" applyFont="1" applyFill="1" applyBorder="1">
      <alignment/>
      <protection/>
    </xf>
    <xf numFmtId="168" fontId="4" fillId="0" borderId="0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left"/>
      <protection/>
    </xf>
    <xf numFmtId="165" fontId="4" fillId="0" borderId="0" xfId="52" applyNumberFormat="1" applyFont="1" applyFill="1" applyBorder="1">
      <alignment/>
      <protection/>
    </xf>
    <xf numFmtId="165" fontId="4" fillId="0" borderId="0" xfId="52" applyNumberFormat="1" applyFont="1" applyFill="1" applyBorder="1" applyAlignment="1">
      <alignment horizontal="left"/>
      <protection/>
    </xf>
    <xf numFmtId="165" fontId="8" fillId="0" borderId="0" xfId="52" applyNumberFormat="1" applyFont="1" applyFill="1" applyBorder="1">
      <alignment/>
      <protection/>
    </xf>
    <xf numFmtId="0" fontId="8" fillId="0" borderId="0" xfId="52" applyFont="1" applyFill="1" applyBorder="1">
      <alignment/>
      <protection/>
    </xf>
    <xf numFmtId="0" fontId="5" fillId="0" borderId="0" xfId="52" applyFont="1" applyFill="1" applyBorder="1" applyAlignment="1">
      <alignment/>
      <protection/>
    </xf>
    <xf numFmtId="0" fontId="4" fillId="0" borderId="0" xfId="52" applyFont="1" applyFill="1" applyAlignment="1">
      <alignment vertical="center"/>
      <protection/>
    </xf>
    <xf numFmtId="0" fontId="5" fillId="0" borderId="0" xfId="52" applyFont="1" applyFill="1" applyBorder="1" applyAlignment="1">
      <alignment horizontal="center"/>
      <protection/>
    </xf>
    <xf numFmtId="165" fontId="5" fillId="0" borderId="0" xfId="52" applyNumberFormat="1" applyFont="1" applyFill="1" applyBorder="1" applyAlignment="1">
      <alignment horizontal="left"/>
      <protection/>
    </xf>
    <xf numFmtId="0" fontId="6" fillId="0" borderId="0" xfId="52" applyFont="1" applyFill="1" applyBorder="1" applyAlignment="1">
      <alignment horizontal="left"/>
      <protection/>
    </xf>
    <xf numFmtId="168" fontId="9" fillId="0" borderId="0" xfId="52" applyNumberFormat="1" applyFont="1" applyFill="1" applyBorder="1">
      <alignment/>
      <protection/>
    </xf>
    <xf numFmtId="167" fontId="4" fillId="33" borderId="12" xfId="69" applyNumberFormat="1" applyFont="1" applyFill="1" applyBorder="1" applyAlignment="1">
      <alignment horizontal="right"/>
    </xf>
    <xf numFmtId="43" fontId="3" fillId="33" borderId="0" xfId="51" applyNumberFormat="1" applyFont="1" applyFill="1" applyBorder="1">
      <alignment/>
      <protection/>
    </xf>
    <xf numFmtId="4" fontId="66" fillId="0" borderId="0" xfId="0" applyNumberFormat="1" applyFont="1" applyAlignment="1">
      <alignment horizontal="justify" vertical="center" wrapText="1"/>
    </xf>
    <xf numFmtId="0" fontId="66" fillId="0" borderId="0" xfId="0" applyFont="1" applyBorder="1" applyAlignment="1">
      <alignment horizontal="justify" vertical="center" wrapText="1"/>
    </xf>
    <xf numFmtId="167" fontId="11" fillId="33" borderId="0" xfId="59" applyNumberFormat="1" applyFont="1" applyFill="1" applyBorder="1" applyAlignment="1">
      <alignment horizontal="right"/>
    </xf>
    <xf numFmtId="49" fontId="65" fillId="0" borderId="12" xfId="0" applyNumberFormat="1" applyFont="1" applyBorder="1" applyAlignment="1">
      <alignment horizontal="center"/>
    </xf>
    <xf numFmtId="0" fontId="64" fillId="0" borderId="10" xfId="53" applyFont="1" applyBorder="1">
      <alignment/>
      <protection/>
    </xf>
    <xf numFmtId="164" fontId="64" fillId="0" borderId="21" xfId="0" applyNumberFormat="1" applyFont="1" applyBorder="1" applyAlignment="1">
      <alignment/>
    </xf>
    <xf numFmtId="4" fontId="65" fillId="0" borderId="12" xfId="0" applyNumberFormat="1" applyFont="1" applyBorder="1" applyAlignment="1">
      <alignment/>
    </xf>
    <xf numFmtId="0" fontId="64" fillId="0" borderId="12" xfId="0" applyFont="1" applyBorder="1" applyAlignment="1">
      <alignment/>
    </xf>
    <xf numFmtId="0" fontId="5" fillId="0" borderId="10" xfId="53" applyFont="1" applyBorder="1">
      <alignment/>
      <protection/>
    </xf>
    <xf numFmtId="164" fontId="65" fillId="0" borderId="12" xfId="0" applyNumberFormat="1" applyFont="1" applyBorder="1" applyAlignment="1">
      <alignment/>
    </xf>
    <xf numFmtId="4" fontId="64" fillId="0" borderId="12" xfId="0" applyNumberFormat="1" applyFont="1" applyBorder="1" applyAlignment="1">
      <alignment/>
    </xf>
    <xf numFmtId="0" fontId="4" fillId="33" borderId="0" xfId="52" applyFont="1" applyFill="1" applyBorder="1">
      <alignment/>
      <protection/>
    </xf>
    <xf numFmtId="0" fontId="5" fillId="33" borderId="0" xfId="52" applyFont="1" applyFill="1" applyBorder="1">
      <alignment/>
      <protection/>
    </xf>
    <xf numFmtId="165" fontId="8" fillId="33" borderId="0" xfId="52" applyNumberFormat="1" applyFont="1" applyFill="1" applyBorder="1">
      <alignment/>
      <protection/>
    </xf>
    <xf numFmtId="0" fontId="4" fillId="33" borderId="0" xfId="52" applyFont="1" applyFill="1" applyBorder="1" applyAlignment="1">
      <alignment horizontal="left"/>
      <protection/>
    </xf>
    <xf numFmtId="0" fontId="4" fillId="0" borderId="0" xfId="52" applyFont="1" applyAlignment="1">
      <alignment vertical="center"/>
      <protection/>
    </xf>
    <xf numFmtId="0" fontId="5" fillId="33" borderId="0" xfId="52" applyFont="1" applyFill="1" applyBorder="1" applyAlignment="1">
      <alignment/>
      <protection/>
    </xf>
    <xf numFmtId="43" fontId="66" fillId="0" borderId="0" xfId="59" applyFont="1" applyAlignment="1">
      <alignment horizontal="justify" vertical="center" wrapText="1"/>
    </xf>
    <xf numFmtId="4" fontId="6" fillId="0" borderId="0" xfId="52" applyNumberFormat="1" applyFont="1" applyFill="1" applyBorder="1">
      <alignment/>
      <protection/>
    </xf>
    <xf numFmtId="43" fontId="3" fillId="34" borderId="0" xfId="59" applyFont="1" applyFill="1" applyBorder="1" applyAlignment="1">
      <alignment/>
    </xf>
    <xf numFmtId="167" fontId="3" fillId="33" borderId="0" xfId="51" applyNumberFormat="1" applyFont="1" applyFill="1" applyBorder="1">
      <alignment/>
      <protection/>
    </xf>
    <xf numFmtId="4" fontId="5" fillId="0" borderId="0" xfId="52" applyNumberFormat="1" applyFont="1" applyFill="1" applyBorder="1">
      <alignment/>
      <protection/>
    </xf>
    <xf numFmtId="49" fontId="4" fillId="0" borderId="12" xfId="0" applyNumberFormat="1" applyFont="1" applyFill="1" applyBorder="1" applyAlignment="1">
      <alignment horizontal="center"/>
    </xf>
    <xf numFmtId="167" fontId="4" fillId="0" borderId="12" xfId="69" applyNumberFormat="1" applyFont="1" applyFill="1" applyBorder="1" applyAlignment="1">
      <alignment horizontal="right"/>
    </xf>
    <xf numFmtId="164" fontId="64" fillId="0" borderId="12" xfId="0" applyNumberFormat="1" applyFont="1" applyFill="1" applyBorder="1" applyAlignment="1">
      <alignment/>
    </xf>
    <xf numFmtId="4" fontId="6" fillId="33" borderId="0" xfId="51" applyNumberFormat="1" applyFont="1" applyFill="1" applyBorder="1">
      <alignment/>
      <protection/>
    </xf>
    <xf numFmtId="43" fontId="6" fillId="33" borderId="0" xfId="51" applyNumberFormat="1" applyFont="1" applyFill="1" applyBorder="1">
      <alignment/>
      <protection/>
    </xf>
    <xf numFmtId="43" fontId="6" fillId="33" borderId="0" xfId="59" applyFont="1" applyFill="1" applyBorder="1" applyAlignment="1">
      <alignment/>
    </xf>
    <xf numFmtId="0" fontId="67" fillId="33" borderId="0" xfId="51" applyFont="1" applyFill="1" applyBorder="1">
      <alignment/>
      <protection/>
    </xf>
    <xf numFmtId="0" fontId="67" fillId="33" borderId="19" xfId="51" applyFont="1" applyFill="1" applyBorder="1">
      <alignment/>
      <protection/>
    </xf>
    <xf numFmtId="167" fontId="10" fillId="33" borderId="23" xfId="59" applyNumberFormat="1" applyFont="1" applyFill="1" applyBorder="1" applyAlignment="1">
      <alignment horizontal="right"/>
    </xf>
    <xf numFmtId="164" fontId="3" fillId="33" borderId="0" xfId="51" applyNumberFormat="1" applyFont="1" applyFill="1" applyBorder="1">
      <alignment/>
      <protection/>
    </xf>
    <xf numFmtId="164" fontId="65" fillId="0" borderId="21" xfId="0" applyNumberFormat="1" applyFont="1" applyBorder="1" applyAlignment="1">
      <alignment/>
    </xf>
    <xf numFmtId="0" fontId="11" fillId="33" borderId="23" xfId="51" applyFont="1" applyFill="1" applyBorder="1">
      <alignment/>
      <protection/>
    </xf>
    <xf numFmtId="167" fontId="11" fillId="33" borderId="23" xfId="59" applyNumberFormat="1" applyFont="1" applyFill="1" applyBorder="1" applyAlignment="1">
      <alignment horizontal="right"/>
    </xf>
    <xf numFmtId="167" fontId="11" fillId="33" borderId="21" xfId="69" applyNumberFormat="1" applyFont="1" applyFill="1" applyBorder="1" applyAlignment="1">
      <alignment horizontal="right"/>
    </xf>
    <xf numFmtId="4" fontId="5" fillId="0" borderId="0" xfId="69" applyNumberFormat="1" applyFont="1" applyFill="1" applyBorder="1" applyAlignment="1">
      <alignment horizontal="right"/>
    </xf>
    <xf numFmtId="0" fontId="4" fillId="0" borderId="0" xfId="52" applyFont="1" applyFill="1" applyBorder="1" applyAlignment="1">
      <alignment horizontal="justify" vertical="justify" wrapText="1"/>
      <protection/>
    </xf>
    <xf numFmtId="0" fontId="5" fillId="0" borderId="0" xfId="52" applyFont="1" applyFill="1" applyAlignment="1">
      <alignment horizontal="justify" vertical="justify" wrapText="1"/>
      <protection/>
    </xf>
    <xf numFmtId="165" fontId="4" fillId="0" borderId="16" xfId="52" applyNumberFormat="1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wrapText="1"/>
      <protection/>
    </xf>
    <xf numFmtId="0" fontId="5" fillId="0" borderId="18" xfId="52" applyFont="1" applyFill="1" applyBorder="1" applyAlignment="1">
      <alignment wrapText="1"/>
      <protection/>
    </xf>
    <xf numFmtId="0" fontId="5" fillId="0" borderId="10" xfId="52" applyFont="1" applyFill="1" applyBorder="1" applyAlignment="1">
      <alignment wrapText="1"/>
      <protection/>
    </xf>
    <xf numFmtId="0" fontId="5" fillId="0" borderId="0" xfId="52" applyFont="1" applyFill="1" applyBorder="1" applyAlignment="1">
      <alignment wrapText="1"/>
      <protection/>
    </xf>
    <xf numFmtId="0" fontId="5" fillId="0" borderId="23" xfId="52" applyFont="1" applyFill="1" applyBorder="1" applyAlignment="1">
      <alignment wrapText="1"/>
      <protection/>
    </xf>
    <xf numFmtId="0" fontId="5" fillId="0" borderId="11" xfId="52" applyFont="1" applyFill="1" applyBorder="1" applyAlignment="1">
      <alignment wrapText="1"/>
      <protection/>
    </xf>
    <xf numFmtId="0" fontId="5" fillId="0" borderId="13" xfId="52" applyFont="1" applyFill="1" applyBorder="1" applyAlignment="1">
      <alignment wrapText="1"/>
      <protection/>
    </xf>
    <xf numFmtId="0" fontId="5" fillId="0" borderId="14" xfId="52" applyFont="1" applyFill="1" applyBorder="1" applyAlignment="1">
      <alignment wrapText="1"/>
      <protection/>
    </xf>
    <xf numFmtId="0" fontId="4" fillId="0" borderId="30" xfId="52" applyFont="1" applyFill="1" applyBorder="1" applyAlignment="1">
      <alignment horizontal="center" vertical="center" wrapText="1"/>
      <protection/>
    </xf>
    <xf numFmtId="0" fontId="5" fillId="0" borderId="31" xfId="52" applyFont="1" applyFill="1" applyBorder="1" applyAlignment="1">
      <alignment horizontal="center" vertical="center" wrapText="1"/>
      <protection/>
    </xf>
    <xf numFmtId="0" fontId="5" fillId="0" borderId="32" xfId="52" applyFont="1" applyFill="1" applyBorder="1" applyAlignment="1">
      <alignment horizontal="center" vertical="center" wrapText="1"/>
      <protection/>
    </xf>
    <xf numFmtId="0" fontId="4" fillId="0" borderId="33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justify" vertical="justify" wrapText="1"/>
      <protection/>
    </xf>
    <xf numFmtId="0" fontId="5" fillId="33" borderId="0" xfId="52" applyFont="1" applyFill="1" applyAlignment="1">
      <alignment horizontal="justify" vertical="justify" wrapText="1"/>
      <protection/>
    </xf>
    <xf numFmtId="0" fontId="65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11" fillId="33" borderId="11" xfId="51" applyFont="1" applyFill="1" applyBorder="1" applyAlignment="1">
      <alignment wrapText="1"/>
      <protection/>
    </xf>
    <xf numFmtId="0" fontId="11" fillId="33" borderId="13" xfId="51" applyFont="1" applyFill="1" applyBorder="1" applyAlignment="1">
      <alignment wrapText="1"/>
      <protection/>
    </xf>
    <xf numFmtId="0" fontId="11" fillId="33" borderId="0" xfId="51" applyFont="1" applyFill="1" applyBorder="1" applyAlignment="1">
      <alignment wrapText="1"/>
      <protection/>
    </xf>
    <xf numFmtId="0" fontId="11" fillId="33" borderId="23" xfId="51" applyFont="1" applyFill="1" applyBorder="1" applyAlignment="1">
      <alignment wrapText="1"/>
      <protection/>
    </xf>
    <xf numFmtId="0" fontId="10" fillId="33" borderId="16" xfId="51" applyFont="1" applyFill="1" applyBorder="1" applyAlignment="1">
      <alignment horizontal="center" vertical="center" wrapText="1"/>
      <protection/>
    </xf>
    <xf numFmtId="0" fontId="11" fillId="33" borderId="17" xfId="51" applyFont="1" applyFill="1" applyBorder="1" applyAlignment="1">
      <alignment horizontal="center" vertical="center" wrapText="1"/>
      <protection/>
    </xf>
    <xf numFmtId="0" fontId="11" fillId="33" borderId="18" xfId="51" applyFont="1" applyFill="1" applyBorder="1" applyAlignment="1">
      <alignment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1" fillId="33" borderId="0" xfId="51" applyFont="1" applyFill="1" applyBorder="1" applyAlignment="1">
      <alignment horizontal="center" vertical="center" wrapText="1"/>
      <protection/>
    </xf>
    <xf numFmtId="0" fontId="10" fillId="33" borderId="0" xfId="51" applyFont="1" applyFill="1" applyBorder="1" applyAlignment="1">
      <alignment horizontal="center" vertical="center" wrapText="1"/>
      <protection/>
    </xf>
    <xf numFmtId="0" fontId="10" fillId="33" borderId="23" xfId="51" applyFont="1" applyFill="1" applyBorder="1" applyAlignment="1">
      <alignment horizontal="center" vertical="center" wrapText="1"/>
      <protection/>
    </xf>
    <xf numFmtId="0" fontId="11" fillId="33" borderId="10" xfId="51" applyFont="1" applyFill="1" applyBorder="1" applyAlignment="1">
      <alignment wrapText="1"/>
      <protection/>
    </xf>
    <xf numFmtId="0" fontId="4" fillId="33" borderId="10" xfId="51" applyFont="1" applyFill="1" applyBorder="1" applyAlignment="1">
      <alignment horizontal="left" wrapText="1"/>
      <protection/>
    </xf>
    <xf numFmtId="0" fontId="5" fillId="33" borderId="0" xfId="51" applyFont="1" applyFill="1" applyBorder="1" applyAlignment="1">
      <alignment wrapText="1"/>
      <protection/>
    </xf>
    <xf numFmtId="0" fontId="5" fillId="33" borderId="23" xfId="51" applyFont="1" applyFill="1" applyBorder="1" applyAlignment="1">
      <alignment wrapText="1"/>
      <protection/>
    </xf>
    <xf numFmtId="0" fontId="5" fillId="33" borderId="19" xfId="51" applyFont="1" applyFill="1" applyBorder="1" applyAlignment="1">
      <alignment wrapText="1"/>
      <protection/>
    </xf>
    <xf numFmtId="0" fontId="4" fillId="33" borderId="0" xfId="51" applyFont="1" applyFill="1" applyBorder="1" applyAlignment="1">
      <alignment horizontal="justify" vertical="justify" wrapText="1"/>
      <protection/>
    </xf>
    <xf numFmtId="0" fontId="5" fillId="33" borderId="0" xfId="51" applyFont="1" applyFill="1" applyAlignment="1">
      <alignment horizontal="justify" vertical="justify" wrapText="1"/>
      <protection/>
    </xf>
    <xf numFmtId="0" fontId="10" fillId="33" borderId="21" xfId="5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15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23" xfId="51" applyFont="1" applyFill="1" applyBorder="1" applyAlignment="1">
      <alignment horizontal="center" vertical="center"/>
      <protection/>
    </xf>
    <xf numFmtId="0" fontId="4" fillId="33" borderId="16" xfId="51" applyFont="1" applyFill="1" applyBorder="1" applyAlignment="1">
      <alignment horizontal="center" vertical="center" wrapText="1"/>
      <protection/>
    </xf>
    <xf numFmtId="0" fontId="4" fillId="33" borderId="17" xfId="51" applyFont="1" applyFill="1" applyBorder="1" applyAlignment="1">
      <alignment horizontal="center" vertical="center" wrapText="1"/>
      <protection/>
    </xf>
    <xf numFmtId="0" fontId="4" fillId="33" borderId="18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0" xfId="51" applyFont="1" applyFill="1" applyBorder="1" applyAlignment="1">
      <alignment horizontal="center" vertical="center" wrapText="1"/>
      <protection/>
    </xf>
    <xf numFmtId="0" fontId="4" fillId="33" borderId="23" xfId="51" applyFont="1" applyFill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14" xfId="51" applyFont="1" applyFill="1" applyBorder="1" applyAlignment="1">
      <alignment horizontal="center" vertical="center" wrapText="1"/>
      <protection/>
    </xf>
    <xf numFmtId="0" fontId="5" fillId="33" borderId="0" xfId="51" applyFont="1" applyFill="1" applyBorder="1" applyAlignment="1">
      <alignment horizontal="center" vertical="center" wrapText="1"/>
      <protection/>
    </xf>
    <xf numFmtId="0" fontId="5" fillId="33" borderId="19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5" fillId="33" borderId="34" xfId="51" applyFont="1" applyFill="1" applyBorder="1" applyAlignment="1">
      <alignment horizontal="center" vertical="center" wrapText="1"/>
      <protection/>
    </xf>
    <xf numFmtId="0" fontId="5" fillId="33" borderId="22" xfId="51" applyFont="1" applyFill="1" applyBorder="1" applyAlignment="1">
      <alignment horizontal="center" vertical="center" wrapText="1"/>
      <protection/>
    </xf>
    <xf numFmtId="0" fontId="5" fillId="33" borderId="35" xfId="51" applyFont="1" applyFill="1" applyBorder="1" applyAlignment="1">
      <alignment horizontal="center" vertical="center" wrapText="1"/>
      <protection/>
    </xf>
    <xf numFmtId="0" fontId="10" fillId="33" borderId="36" xfId="51" applyFont="1" applyFill="1" applyBorder="1" applyAlignment="1">
      <alignment horizontal="center" vertical="center" wrapText="1"/>
      <protection/>
    </xf>
    <xf numFmtId="0" fontId="10" fillId="33" borderId="37" xfId="51" applyFont="1" applyFill="1" applyBorder="1" applyAlignment="1">
      <alignment horizontal="center" vertical="center" wrapText="1"/>
      <protection/>
    </xf>
    <xf numFmtId="165" fontId="10" fillId="33" borderId="12" xfId="51" applyNumberFormat="1" applyFont="1" applyFill="1" applyBorder="1" applyAlignment="1">
      <alignment horizontal="center" vertical="center" wrapText="1"/>
      <protection/>
    </xf>
    <xf numFmtId="165" fontId="10" fillId="33" borderId="15" xfId="51" applyNumberFormat="1" applyFont="1" applyFill="1" applyBorder="1" applyAlignment="1">
      <alignment horizontal="center" vertical="center" wrapText="1"/>
      <protection/>
    </xf>
    <xf numFmtId="0" fontId="11" fillId="33" borderId="12" xfId="51" applyFont="1" applyFill="1" applyBorder="1" applyAlignment="1">
      <alignment horizontal="center" vertical="center" wrapText="1"/>
      <protection/>
    </xf>
    <xf numFmtId="0" fontId="11" fillId="33" borderId="15" xfId="51" applyFont="1" applyFill="1" applyBorder="1" applyAlignment="1">
      <alignment horizontal="center" vertical="center" wrapText="1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3 2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Vírgula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0</xdr:row>
      <xdr:rowOff>47625</xdr:rowOff>
    </xdr:from>
    <xdr:to>
      <xdr:col>7</xdr:col>
      <xdr:colOff>581025</xdr:colOff>
      <xdr:row>4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47625"/>
          <a:ext cx="2419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79</xdr:row>
      <xdr:rowOff>9525</xdr:rowOff>
    </xdr:from>
    <xdr:ext cx="8181975" cy="609600"/>
    <xdr:sp>
      <xdr:nvSpPr>
        <xdr:cNvPr id="1" name="CaixaDeTexto 1"/>
        <xdr:cNvSpPr txBox="1">
          <a:spLocks noChangeArrowheads="1"/>
        </xdr:cNvSpPr>
      </xdr:nvSpPr>
      <xdr:spPr>
        <a:xfrm>
          <a:off x="19050" y="14392275"/>
          <a:ext cx="81819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SEBASTIÃO BARBOSA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LUCIA GATTO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CELSO LUIZ MORETTI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 Diretor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004.822.691-20 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445.476.840-49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080.210.298-03</a:t>
          </a:r>
        </a:p>
      </xdr:txBody>
    </xdr:sp>
    <xdr:clientData/>
  </xdr:oneCellAnchor>
  <xdr:oneCellAnchor>
    <xdr:from>
      <xdr:col>0</xdr:col>
      <xdr:colOff>0</xdr:colOff>
      <xdr:row>87</xdr:row>
      <xdr:rowOff>133350</xdr:rowOff>
    </xdr:from>
    <xdr:ext cx="8648700" cy="657225"/>
    <xdr:sp>
      <xdr:nvSpPr>
        <xdr:cNvPr id="2" name="CaixaDeTexto 2"/>
        <xdr:cNvSpPr txBox="1">
          <a:spLocks noChangeArrowheads="1"/>
        </xdr:cNvSpPr>
      </xdr:nvSpPr>
      <xdr:spPr>
        <a:xfrm>
          <a:off x="0" y="16068675"/>
          <a:ext cx="86487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GERSON SOARES ALVES BARRETO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SUSY DARLEN BARROS DA PENHA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  Gerente da  Gerência Financeira e Contábil - GFC    Contadora  CRC-DF 007472/O-2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616.727.935-72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CPF:  038.784.061-34   CPF:399.778.381-00</a:t>
          </a:r>
        </a:p>
      </xdr:txBody>
    </xdr:sp>
    <xdr:clientData/>
  </xdr:oneCellAnchor>
  <xdr:twoCellAnchor editAs="oneCell">
    <xdr:from>
      <xdr:col>0</xdr:col>
      <xdr:colOff>3314700</xdr:colOff>
      <xdr:row>0</xdr:row>
      <xdr:rowOff>38100</xdr:rowOff>
    </xdr:from>
    <xdr:to>
      <xdr:col>0</xdr:col>
      <xdr:colOff>5124450</xdr:colOff>
      <xdr:row>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8100"/>
          <a:ext cx="1809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2819400</xdr:colOff>
      <xdr:row>0</xdr:row>
      <xdr:rowOff>133350</xdr:rowOff>
    </xdr:from>
    <xdr:to>
      <xdr:col>0</xdr:col>
      <xdr:colOff>4905375</xdr:colOff>
      <xdr:row>5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33350"/>
          <a:ext cx="2085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30</xdr:row>
      <xdr:rowOff>19050</xdr:rowOff>
    </xdr:from>
    <xdr:ext cx="8153400" cy="600075"/>
    <xdr:sp>
      <xdr:nvSpPr>
        <xdr:cNvPr id="2" name="CaixaDeTexto 4"/>
        <xdr:cNvSpPr txBox="1">
          <a:spLocks noChangeArrowheads="1"/>
        </xdr:cNvSpPr>
      </xdr:nvSpPr>
      <xdr:spPr>
        <a:xfrm>
          <a:off x="0" y="5686425"/>
          <a:ext cx="81534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SEBASTIÃO BARBOSA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LUCIA GATTO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CELSO LUIZ MORETTI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 Diretor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 004.822.691-20   CPF: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445.476.840-49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CPF: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080.210.298-03</a:t>
          </a:r>
        </a:p>
      </xdr:txBody>
    </xdr:sp>
    <xdr:clientData/>
  </xdr:oneCellAnchor>
  <xdr:oneCellAnchor>
    <xdr:from>
      <xdr:col>0</xdr:col>
      <xdr:colOff>28575</xdr:colOff>
      <xdr:row>38</xdr:row>
      <xdr:rowOff>133350</xdr:rowOff>
    </xdr:from>
    <xdr:ext cx="8639175" cy="638175"/>
    <xdr:sp>
      <xdr:nvSpPr>
        <xdr:cNvPr id="3" name="CaixaDeTexto 5"/>
        <xdr:cNvSpPr txBox="1">
          <a:spLocks noChangeArrowheads="1"/>
        </xdr:cNvSpPr>
      </xdr:nvSpPr>
      <xdr:spPr>
        <a:xfrm>
          <a:off x="28575" y="7210425"/>
          <a:ext cx="8639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GERSON SOARES ALVES BARRETO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SUSY DARLEN BARROS DA PENHA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  Gerente da  Gerência Financeira e Contábil - GFC      Contadora  CRC-DF 007472/O-2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616.727.935-72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CPF:  038.784.061-34   CPF: 399.778.381-00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2</xdr:col>
      <xdr:colOff>3333750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0"/>
          <a:ext cx="1800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93</xdr:row>
      <xdr:rowOff>57150</xdr:rowOff>
    </xdr:from>
    <xdr:ext cx="8410575" cy="609600"/>
    <xdr:sp>
      <xdr:nvSpPr>
        <xdr:cNvPr id="3" name="CaixaDeTexto 4"/>
        <xdr:cNvSpPr txBox="1">
          <a:spLocks noChangeArrowheads="1"/>
        </xdr:cNvSpPr>
      </xdr:nvSpPr>
      <xdr:spPr>
        <a:xfrm>
          <a:off x="0" y="17373600"/>
          <a:ext cx="8410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  GERSON SOARES ALVES BARRETO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SUSY DARLEN BARROS DA PENHA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  Gerente da  Gerência Financeira e Contábil - GFC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Contadora  CRC-DF 007472/O-2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616.727.935-72  CPF:  038.784.061-34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399.778.381-00</a:t>
          </a:r>
        </a:p>
      </xdr:txBody>
    </xdr:sp>
    <xdr:clientData/>
  </xdr:oneCellAnchor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2</xdr:col>
      <xdr:colOff>3333750</xdr:colOff>
      <xdr:row>5</xdr:row>
      <xdr:rowOff>66675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0"/>
          <a:ext cx="1800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</xdr:colOff>
      <xdr:row>86</xdr:row>
      <xdr:rowOff>66675</xdr:rowOff>
    </xdr:from>
    <xdr:ext cx="8181975" cy="600075"/>
    <xdr:sp>
      <xdr:nvSpPr>
        <xdr:cNvPr id="6" name="CaixaDeTexto 9"/>
        <xdr:cNvSpPr txBox="1">
          <a:spLocks noChangeArrowheads="1"/>
        </xdr:cNvSpPr>
      </xdr:nvSpPr>
      <xdr:spPr>
        <a:xfrm>
          <a:off x="38100" y="16087725"/>
          <a:ext cx="81819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SEBASTIÃO BARBOSA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LUCIA GATTO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CELSO LUIZ MORETTI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 Diretor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004.822.691-20 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445.476.840-49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080.210.298-03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1400175</xdr:colOff>
      <xdr:row>0</xdr:row>
      <xdr:rowOff>152400</xdr:rowOff>
    </xdr:from>
    <xdr:to>
      <xdr:col>3</xdr:col>
      <xdr:colOff>1257300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52400"/>
          <a:ext cx="2085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2</xdr:col>
      <xdr:colOff>3333750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0"/>
          <a:ext cx="1800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</xdr:colOff>
      <xdr:row>64</xdr:row>
      <xdr:rowOff>38100</xdr:rowOff>
    </xdr:from>
    <xdr:ext cx="8420100" cy="609600"/>
    <xdr:sp>
      <xdr:nvSpPr>
        <xdr:cNvPr id="3" name="CaixaDeTexto 5"/>
        <xdr:cNvSpPr txBox="1">
          <a:spLocks noChangeArrowheads="1"/>
        </xdr:cNvSpPr>
      </xdr:nvSpPr>
      <xdr:spPr>
        <a:xfrm>
          <a:off x="28575" y="12153900"/>
          <a:ext cx="84201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SEBASTIÃO BARBOSA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LUCIA GATTO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CELSO LUIZ MORETTI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 Diretor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004.822.691-20 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445.476.840-49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080.210.298-03</a:t>
          </a:r>
        </a:p>
      </xdr:txBody>
    </xdr:sp>
    <xdr:clientData/>
  </xdr:oneCellAnchor>
  <xdr:oneCellAnchor>
    <xdr:from>
      <xdr:col>0</xdr:col>
      <xdr:colOff>28575</xdr:colOff>
      <xdr:row>70</xdr:row>
      <xdr:rowOff>28575</xdr:rowOff>
    </xdr:from>
    <xdr:ext cx="9296400" cy="628650"/>
    <xdr:sp>
      <xdr:nvSpPr>
        <xdr:cNvPr id="4" name="CaixaDeTexto 6"/>
        <xdr:cNvSpPr txBox="1">
          <a:spLocks noChangeArrowheads="1"/>
        </xdr:cNvSpPr>
      </xdr:nvSpPr>
      <xdr:spPr>
        <a:xfrm>
          <a:off x="28575" y="13287375"/>
          <a:ext cx="9296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GERSON SOARES ALVES BARRETO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SUSY DARLEN BARROS DA PENHA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  Gerente da Gerência Financeira e Contábil - GFC      Contadora  CRC-DF 007472/O-2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616.727.935-72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CPF:  038.784.061-34   CPF: 399.778.381-00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-CCG\Demonstra&#231;&#245;es%20Cont&#225;beis\Planilha%20de%20DRE%20-%20V0.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7-CCG\Encerramento%20do%20Exercicio\1&#186;%20Trimestre\Planilha%20de%20DRE%20-%20V0.7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7-CCG\Encerramento%20do%20Exercicio\2&#186;%20Trimestre\Demonstra&#231;&#245;es%20Cont&#225;beis%202&#186;%20Trimest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7-CCG\Encerramento%20do%20Exercicio\4%20Trimestre\Demonstra&#231;&#245;es%20Cont&#225;beis%204&#186;%20Trimest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8-CCG\Encerramento%20do%20Exercicio\4%20Trimestre\DFC%20ANUAL_%20INDIRETO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ções"/>
      <sheetName val="DRE - Trimestral"/>
      <sheetName val="DRE - Trimestral Acumulado"/>
      <sheetName val="BASE - Atual"/>
      <sheetName val="BASE - Anterior"/>
      <sheetName val="Classificação Contas - DRE"/>
      <sheetName val="Notas Explicativas"/>
      <sheetName val="Tabela Auxiliar"/>
      <sheetName val="Temp"/>
      <sheetName val="Análise"/>
      <sheetName val="Planilha de DRE - V0.3"/>
    </sheetNames>
    <sheetDataSet>
      <sheetData sheetId="1">
        <row r="2">
          <cell r="B2" t="str">
            <v>1º TRIMESTRE</v>
          </cell>
        </row>
        <row r="5">
          <cell r="B5">
            <v>2016</v>
          </cell>
        </row>
        <row r="8">
          <cell r="B8" t="str">
            <v>...................................................................................................................</v>
          </cell>
          <cell r="C8" t="str">
            <v>              </v>
          </cell>
        </row>
      </sheetData>
      <sheetData sheetId="7">
        <row r="2">
          <cell r="E2" t="str">
            <v>1º TRIMESTRE</v>
          </cell>
        </row>
        <row r="3">
          <cell r="E3" t="str">
            <v>2º TRIMESTRE</v>
          </cell>
        </row>
        <row r="4">
          <cell r="E4" t="str">
            <v>3º TRIMESTRE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ções"/>
      <sheetName val="DRE - Trimestral"/>
      <sheetName val="DRE - Trimestral Acumulado"/>
      <sheetName val="BASE - Atual"/>
      <sheetName val="AJUSTE - BASE - Atual"/>
      <sheetName val="VLR AJUSTE ATUAL"/>
      <sheetName val="BASE - Anterior"/>
      <sheetName val="AJUSTE - BASE - Anterior"/>
      <sheetName val="VLR AJUSTE ANTERIOR"/>
      <sheetName val="Classificação Contas - DRE"/>
      <sheetName val="Tabela Auxiliar"/>
      <sheetName val="Temp"/>
      <sheetName val="Planilha de DRE - V0.7"/>
    </sheetNames>
    <sheetDataSet>
      <sheetData sheetId="10">
        <row r="2">
          <cell r="E2" t="str">
            <v>1º TRIMESTRE</v>
          </cell>
        </row>
        <row r="3">
          <cell r="E3" t="str">
            <v>2º TRIMESTRE</v>
          </cell>
        </row>
        <row r="4">
          <cell r="E4" t="str">
            <v>3º TRIMESTRE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ço Patrimonial"/>
      <sheetName val="DRE 2 Trimestre"/>
      <sheetName val="DRA"/>
      <sheetName val="DMPL"/>
      <sheetName val="DF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ço Patrimonial"/>
      <sheetName val="DRE"/>
      <sheetName val="DRA"/>
      <sheetName val="DMPL"/>
      <sheetName val="DCF Indireto"/>
      <sheetName val="DF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DFC"/>
      <sheetName val="MONTAGEM"/>
      <sheetName val="Planilha1"/>
      <sheetName val="ANU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90"/>
  <sheetViews>
    <sheetView showGridLines="0" tabSelected="1" view="pageBreakPreview" zoomScale="80" zoomScaleSheetLayoutView="80" zoomScalePageLayoutView="0" workbookViewId="0" topLeftCell="A23">
      <selection activeCell="I51" sqref="I51"/>
    </sheetView>
  </sheetViews>
  <sheetFormatPr defaultColWidth="11.421875" defaultRowHeight="15"/>
  <cols>
    <col min="1" max="1" width="11.421875" style="99" customWidth="1"/>
    <col min="2" max="2" width="28.140625" style="99" customWidth="1"/>
    <col min="3" max="3" width="15.57421875" style="99" customWidth="1"/>
    <col min="4" max="4" width="22.57421875" style="99" customWidth="1"/>
    <col min="5" max="5" width="22.57421875" style="100" customWidth="1"/>
    <col min="6" max="6" width="0" style="99" hidden="1" customWidth="1"/>
    <col min="7" max="7" width="11.421875" style="99" customWidth="1"/>
    <col min="8" max="8" width="11.57421875" style="99" customWidth="1"/>
    <col min="9" max="9" width="38.00390625" style="99" customWidth="1"/>
    <col min="10" max="10" width="22.57421875" style="99" customWidth="1"/>
    <col min="11" max="11" width="22.57421875" style="100" customWidth="1"/>
    <col min="12" max="12" width="11.421875" style="99" customWidth="1"/>
    <col min="13" max="13" width="16.421875" style="99" bestFit="1" customWidth="1"/>
    <col min="14" max="16384" width="11.421875" style="99" customWidth="1"/>
  </cols>
  <sheetData>
    <row r="1" ht="12.75"/>
    <row r="2" ht="12.75"/>
    <row r="3" ht="12.75"/>
    <row r="4" ht="12.75">
      <c r="E4" s="100" t="s">
        <v>4</v>
      </c>
    </row>
    <row r="5" ht="44.25" customHeight="1"/>
    <row r="6" spans="1:13" ht="15.75">
      <c r="A6" s="189" t="s">
        <v>0</v>
      </c>
      <c r="B6" s="190"/>
      <c r="C6" s="190"/>
      <c r="D6" s="190"/>
      <c r="E6" s="190"/>
      <c r="F6" s="190"/>
      <c r="G6" s="190"/>
      <c r="H6" s="190"/>
      <c r="I6" s="190"/>
      <c r="J6" s="190"/>
      <c r="K6" s="191"/>
      <c r="L6" s="101"/>
      <c r="M6" s="101"/>
    </row>
    <row r="7" spans="1:13" ht="15.75">
      <c r="A7" s="192" t="s">
        <v>1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  <c r="L7" s="101"/>
      <c r="M7" s="101"/>
    </row>
    <row r="8" spans="1:13" ht="15.75">
      <c r="A8" s="195" t="s">
        <v>44</v>
      </c>
      <c r="B8" s="196"/>
      <c r="C8" s="196"/>
      <c r="D8" s="196"/>
      <c r="E8" s="196"/>
      <c r="F8" s="196"/>
      <c r="G8" s="196"/>
      <c r="H8" s="196"/>
      <c r="I8" s="196"/>
      <c r="J8" s="196"/>
      <c r="K8" s="197"/>
      <c r="L8" s="101"/>
      <c r="M8" s="101"/>
    </row>
    <row r="9" spans="1:13" ht="6.75" customHeight="1">
      <c r="A9" s="198" t="s">
        <v>91</v>
      </c>
      <c r="B9" s="199"/>
      <c r="C9" s="199"/>
      <c r="D9" s="199"/>
      <c r="E9" s="199"/>
      <c r="F9" s="199"/>
      <c r="G9" s="199"/>
      <c r="H9" s="199"/>
      <c r="I9" s="199"/>
      <c r="J9" s="199"/>
      <c r="K9" s="200"/>
      <c r="L9" s="101"/>
      <c r="M9" s="101"/>
    </row>
    <row r="10" spans="1:13" ht="9.75" customHeight="1">
      <c r="A10" s="201"/>
      <c r="B10" s="202"/>
      <c r="C10" s="202"/>
      <c r="D10" s="202"/>
      <c r="E10" s="202"/>
      <c r="F10" s="202"/>
      <c r="G10" s="202"/>
      <c r="H10" s="202"/>
      <c r="I10" s="202"/>
      <c r="J10" s="202"/>
      <c r="K10" s="203"/>
      <c r="L10" s="101"/>
      <c r="M10" s="101"/>
    </row>
    <row r="11" spans="1:13" ht="12.75">
      <c r="A11" s="204"/>
      <c r="B11" s="205"/>
      <c r="C11" s="205"/>
      <c r="D11" s="205"/>
      <c r="E11" s="205"/>
      <c r="F11" s="205"/>
      <c r="G11" s="205"/>
      <c r="H11" s="205"/>
      <c r="I11" s="205"/>
      <c r="J11" s="205"/>
      <c r="K11" s="206"/>
      <c r="L11" s="101"/>
      <c r="M11" s="101"/>
    </row>
    <row r="12" spans="1:13" ht="8.25" customHeight="1">
      <c r="A12" s="102"/>
      <c r="B12" s="103"/>
      <c r="C12" s="103"/>
      <c r="D12" s="103"/>
      <c r="E12" s="104"/>
      <c r="F12" s="105"/>
      <c r="G12" s="103"/>
      <c r="H12" s="103"/>
      <c r="I12" s="103"/>
      <c r="J12" s="103"/>
      <c r="K12" s="106"/>
      <c r="L12" s="101"/>
      <c r="M12" s="101"/>
    </row>
    <row r="13" spans="1:13" ht="15.75">
      <c r="A13" s="207" t="s">
        <v>5</v>
      </c>
      <c r="B13" s="208"/>
      <c r="C13" s="208"/>
      <c r="D13" s="208"/>
      <c r="E13" s="209"/>
      <c r="F13" s="107"/>
      <c r="G13" s="210" t="s">
        <v>6</v>
      </c>
      <c r="H13" s="208"/>
      <c r="I13" s="208"/>
      <c r="J13" s="208"/>
      <c r="K13" s="209"/>
      <c r="L13" s="101"/>
      <c r="M13" s="101"/>
    </row>
    <row r="14" spans="1:13" ht="15.75">
      <c r="A14" s="108"/>
      <c r="B14" s="109"/>
      <c r="C14" s="110"/>
      <c r="D14" s="172" t="s">
        <v>99</v>
      </c>
      <c r="E14" s="172" t="s">
        <v>98</v>
      </c>
      <c r="F14" s="109"/>
      <c r="G14" s="111"/>
      <c r="H14" s="103"/>
      <c r="I14" s="103"/>
      <c r="J14" s="172" t="s">
        <v>99</v>
      </c>
      <c r="K14" s="172" t="s">
        <v>98</v>
      </c>
      <c r="L14" s="101"/>
      <c r="M14" s="101"/>
    </row>
    <row r="15" spans="1:13" ht="15.75">
      <c r="A15" s="102"/>
      <c r="B15" s="103"/>
      <c r="C15" s="112"/>
      <c r="D15" s="113" t="s">
        <v>2</v>
      </c>
      <c r="E15" s="113" t="s">
        <v>2</v>
      </c>
      <c r="F15" s="103"/>
      <c r="G15" s="111"/>
      <c r="H15" s="103"/>
      <c r="I15" s="103"/>
      <c r="J15" s="114" t="s">
        <v>2</v>
      </c>
      <c r="K15" s="115" t="s">
        <v>2</v>
      </c>
      <c r="L15" s="101"/>
      <c r="M15" s="101"/>
    </row>
    <row r="16" spans="1:13" ht="15.75">
      <c r="A16" s="116"/>
      <c r="B16" s="103"/>
      <c r="C16" s="112"/>
      <c r="D16" s="112"/>
      <c r="E16" s="117"/>
      <c r="F16" s="103"/>
      <c r="G16" s="118"/>
      <c r="H16" s="103"/>
      <c r="I16" s="103"/>
      <c r="J16" s="119"/>
      <c r="K16" s="120"/>
      <c r="L16" s="101"/>
      <c r="M16" s="101"/>
    </row>
    <row r="17" spans="1:13" ht="15.75">
      <c r="A17" s="116" t="s">
        <v>81</v>
      </c>
      <c r="B17" s="103"/>
      <c r="C17" s="112"/>
      <c r="D17" s="121">
        <f>SUM(D19,D22,D26,D28)</f>
        <v>492021369.62000006</v>
      </c>
      <c r="E17" s="121">
        <f>SUM(E19,E22,E26,E28)</f>
        <v>284059433.48</v>
      </c>
      <c r="F17" s="103"/>
      <c r="G17" s="122" t="s">
        <v>82</v>
      </c>
      <c r="H17" s="103"/>
      <c r="I17" s="103"/>
      <c r="J17" s="121">
        <f>SUM(J19:J23)</f>
        <v>874046457.3100001</v>
      </c>
      <c r="K17" s="121">
        <f>SUM(K19:K23)</f>
        <v>460567090</v>
      </c>
      <c r="L17" s="101"/>
      <c r="M17" s="101"/>
    </row>
    <row r="18" spans="1:13" ht="15.75">
      <c r="A18" s="116"/>
      <c r="B18" s="103"/>
      <c r="C18" s="112"/>
      <c r="D18" s="123"/>
      <c r="E18" s="123"/>
      <c r="F18" s="103"/>
      <c r="G18" s="122"/>
      <c r="H18" s="103"/>
      <c r="I18" s="103"/>
      <c r="J18" s="124"/>
      <c r="K18" s="124"/>
      <c r="L18" s="101"/>
      <c r="M18" s="101"/>
    </row>
    <row r="19" spans="1:13" ht="15.75">
      <c r="A19" s="125" t="s">
        <v>83</v>
      </c>
      <c r="B19" s="103"/>
      <c r="C19" s="112"/>
      <c r="D19" s="126">
        <f>SUM(D20)</f>
        <v>312592959.51</v>
      </c>
      <c r="E19" s="126">
        <f>SUM(E20)</f>
        <v>116053082.28</v>
      </c>
      <c r="F19" s="103"/>
      <c r="G19" s="127" t="s">
        <v>117</v>
      </c>
      <c r="H19" s="103"/>
      <c r="I19" s="103"/>
      <c r="J19" s="126">
        <v>726177273.38</v>
      </c>
      <c r="K19" s="126">
        <v>426859269.36</v>
      </c>
      <c r="L19" s="101"/>
      <c r="M19" s="168"/>
    </row>
    <row r="20" spans="1:13" ht="15.75">
      <c r="A20" s="125" t="s">
        <v>61</v>
      </c>
      <c r="B20" s="103"/>
      <c r="C20" s="112"/>
      <c r="D20" s="126">
        <v>312592959.51</v>
      </c>
      <c r="E20" s="126">
        <v>116053082.28</v>
      </c>
      <c r="F20" s="103"/>
      <c r="G20" s="127" t="s">
        <v>118</v>
      </c>
      <c r="H20" s="103"/>
      <c r="I20" s="103"/>
      <c r="J20" s="126">
        <v>20576154.41</v>
      </c>
      <c r="K20" s="126">
        <v>25268172.26</v>
      </c>
      <c r="L20" s="101"/>
      <c r="M20" s="101"/>
    </row>
    <row r="21" spans="1:13" ht="15.75">
      <c r="A21" s="125"/>
      <c r="B21" s="103"/>
      <c r="C21" s="112"/>
      <c r="D21" s="126"/>
      <c r="E21" s="126"/>
      <c r="F21" s="103"/>
      <c r="G21" s="127" t="s">
        <v>119</v>
      </c>
      <c r="H21" s="103"/>
      <c r="I21" s="103"/>
      <c r="J21" s="126">
        <v>23369.57</v>
      </c>
      <c r="K21" s="126">
        <v>1608.77</v>
      </c>
      <c r="L21" s="101"/>
      <c r="M21" s="101"/>
    </row>
    <row r="22" spans="1:13" ht="15.75">
      <c r="A22" s="125" t="s">
        <v>84</v>
      </c>
      <c r="B22" s="103"/>
      <c r="C22" s="112"/>
      <c r="D22" s="126">
        <f>SUM(D23,D24)</f>
        <v>141585688.34</v>
      </c>
      <c r="E22" s="126">
        <f>SUM(E23,E24)</f>
        <v>128542955.16</v>
      </c>
      <c r="F22" s="103"/>
      <c r="G22" s="127" t="s">
        <v>120</v>
      </c>
      <c r="H22" s="103"/>
      <c r="I22" s="103"/>
      <c r="J22" s="126">
        <v>127269659.95</v>
      </c>
      <c r="K22" s="126">
        <v>8438039.61</v>
      </c>
      <c r="L22" s="101"/>
      <c r="M22" s="101"/>
    </row>
    <row r="23" spans="1:13" ht="15.75">
      <c r="A23" s="125" t="s">
        <v>62</v>
      </c>
      <c r="B23" s="103"/>
      <c r="C23" s="112"/>
      <c r="D23" s="126">
        <v>383476.34</v>
      </c>
      <c r="E23" s="126">
        <v>455141</v>
      </c>
      <c r="F23" s="103"/>
      <c r="G23" s="127"/>
      <c r="H23" s="103"/>
      <c r="I23" s="103"/>
      <c r="J23" s="126"/>
      <c r="K23" s="126"/>
      <c r="L23" s="101"/>
      <c r="M23" s="101"/>
    </row>
    <row r="24" spans="1:13" ht="15.75">
      <c r="A24" s="125" t="s">
        <v>63</v>
      </c>
      <c r="B24" s="103"/>
      <c r="C24" s="112"/>
      <c r="D24" s="126">
        <v>141202212</v>
      </c>
      <c r="E24" s="126">
        <v>128087814.16</v>
      </c>
      <c r="F24" s="103"/>
      <c r="G24" s="127"/>
      <c r="H24" s="103"/>
      <c r="I24" s="103"/>
      <c r="J24" s="126"/>
      <c r="K24" s="126"/>
      <c r="L24" s="101"/>
      <c r="M24" s="101"/>
    </row>
    <row r="25" spans="1:13" ht="15.75">
      <c r="A25" s="125"/>
      <c r="B25" s="103"/>
      <c r="C25" s="112"/>
      <c r="D25" s="126"/>
      <c r="E25" s="126"/>
      <c r="F25" s="103"/>
      <c r="G25" s="127"/>
      <c r="H25" s="103"/>
      <c r="I25" s="103"/>
      <c r="J25" s="126"/>
      <c r="K25" s="126"/>
      <c r="L25" s="101"/>
      <c r="M25" s="101"/>
    </row>
    <row r="26" spans="1:13" ht="15.75">
      <c r="A26" s="125" t="s">
        <v>64</v>
      </c>
      <c r="B26" s="103"/>
      <c r="C26" s="112"/>
      <c r="D26" s="126">
        <v>37796404.73</v>
      </c>
      <c r="E26" s="126">
        <v>39446150.85</v>
      </c>
      <c r="F26" s="103"/>
      <c r="G26" s="127"/>
      <c r="H26" s="103"/>
      <c r="I26" s="103"/>
      <c r="J26" s="126"/>
      <c r="K26" s="126"/>
      <c r="L26" s="101"/>
      <c r="M26" s="101"/>
    </row>
    <row r="27" spans="1:13" ht="15.75">
      <c r="A27" s="125"/>
      <c r="B27" s="103"/>
      <c r="C27" s="112"/>
      <c r="D27" s="126"/>
      <c r="E27" s="126"/>
      <c r="F27" s="103"/>
      <c r="G27" s="127"/>
      <c r="H27" s="103"/>
      <c r="I27" s="103"/>
      <c r="J27" s="126"/>
      <c r="K27" s="126"/>
      <c r="L27" s="101"/>
      <c r="M27" s="101"/>
    </row>
    <row r="28" spans="1:13" ht="15.75">
      <c r="A28" s="125" t="s">
        <v>105</v>
      </c>
      <c r="B28" s="103"/>
      <c r="C28" s="112"/>
      <c r="D28" s="126">
        <v>46317.04</v>
      </c>
      <c r="E28" s="126">
        <v>17245.19</v>
      </c>
      <c r="F28" s="103"/>
      <c r="G28" s="127"/>
      <c r="H28" s="103"/>
      <c r="I28" s="103"/>
      <c r="J28" s="126"/>
      <c r="K28" s="126"/>
      <c r="L28" s="101"/>
      <c r="M28" s="101"/>
    </row>
    <row r="29" spans="1:13" ht="15.75">
      <c r="A29" s="125"/>
      <c r="B29" s="103"/>
      <c r="C29" s="112"/>
      <c r="D29" s="126"/>
      <c r="E29" s="126"/>
      <c r="F29" s="103"/>
      <c r="G29" s="127"/>
      <c r="H29" s="103"/>
      <c r="I29" s="103"/>
      <c r="J29" s="126"/>
      <c r="K29" s="126"/>
      <c r="L29" s="101"/>
      <c r="M29" s="101"/>
    </row>
    <row r="30" spans="1:13" ht="15.75">
      <c r="A30" s="125"/>
      <c r="B30" s="103"/>
      <c r="C30" s="112"/>
      <c r="D30" s="126"/>
      <c r="E30" s="126"/>
      <c r="F30" s="103"/>
      <c r="G30" s="127"/>
      <c r="H30" s="103"/>
      <c r="I30" s="103"/>
      <c r="J30" s="126"/>
      <c r="K30" s="126"/>
      <c r="L30" s="101"/>
      <c r="M30" s="101"/>
    </row>
    <row r="31" spans="1:13" ht="15.75">
      <c r="A31" s="116" t="s">
        <v>85</v>
      </c>
      <c r="B31" s="103"/>
      <c r="C31" s="112"/>
      <c r="D31" s="121">
        <f>SUM(D33,D37,D43,D52)</f>
        <v>1093999554.1699998</v>
      </c>
      <c r="E31" s="121">
        <f>SUM(E33,E37,E43,E52)</f>
        <v>1141650598.03</v>
      </c>
      <c r="F31" s="103"/>
      <c r="G31" s="122" t="s">
        <v>86</v>
      </c>
      <c r="H31" s="103"/>
      <c r="I31" s="103"/>
      <c r="J31" s="121">
        <f>SUM(J33:J36)</f>
        <v>281239433.6</v>
      </c>
      <c r="K31" s="121">
        <f>SUM(K33:K36)</f>
        <v>3033877849.14</v>
      </c>
      <c r="L31" s="101"/>
      <c r="M31" s="101"/>
    </row>
    <row r="32" spans="1:13" ht="15.75">
      <c r="A32" s="125"/>
      <c r="B32" s="103"/>
      <c r="C32" s="112"/>
      <c r="D32" s="126"/>
      <c r="E32" s="126"/>
      <c r="F32" s="103"/>
      <c r="G32" s="122"/>
      <c r="H32" s="103"/>
      <c r="I32" s="103"/>
      <c r="J32" s="126"/>
      <c r="K32" s="126"/>
      <c r="L32" s="101"/>
      <c r="M32" s="101"/>
    </row>
    <row r="33" spans="1:13" ht="15.75">
      <c r="A33" s="125" t="s">
        <v>87</v>
      </c>
      <c r="B33" s="103"/>
      <c r="C33" s="112"/>
      <c r="D33" s="126">
        <f>D35+D34</f>
        <v>267104822.89</v>
      </c>
      <c r="E33" s="126">
        <f>E35+E34</f>
        <v>250618410.07</v>
      </c>
      <c r="F33" s="103"/>
      <c r="G33" s="127"/>
      <c r="H33" s="103"/>
      <c r="I33" s="103"/>
      <c r="J33" s="126"/>
      <c r="K33" s="126"/>
      <c r="L33" s="101"/>
      <c r="M33" s="101"/>
    </row>
    <row r="34" spans="1:13" ht="15.75">
      <c r="A34" s="125" t="s">
        <v>106</v>
      </c>
      <c r="B34" s="103"/>
      <c r="C34" s="112"/>
      <c r="D34" s="126">
        <v>772.64</v>
      </c>
      <c r="E34" s="126">
        <v>5408.22</v>
      </c>
      <c r="F34" s="103"/>
      <c r="G34" s="127"/>
      <c r="H34" s="103"/>
      <c r="I34" s="103"/>
      <c r="J34" s="126"/>
      <c r="K34" s="126"/>
      <c r="L34" s="101"/>
      <c r="M34" s="101"/>
    </row>
    <row r="35" spans="1:13" ht="15.75">
      <c r="A35" s="125" t="s">
        <v>107</v>
      </c>
      <c r="B35" s="103"/>
      <c r="C35" s="112"/>
      <c r="D35" s="126">
        <v>267104050.25</v>
      </c>
      <c r="E35" s="126">
        <v>250613001.85</v>
      </c>
      <c r="F35" s="103"/>
      <c r="G35" s="127" t="s">
        <v>121</v>
      </c>
      <c r="H35" s="103"/>
      <c r="I35" s="103"/>
      <c r="J35" s="126">
        <v>243643652.22</v>
      </c>
      <c r="K35" s="126">
        <v>145000000</v>
      </c>
      <c r="L35" s="101"/>
      <c r="M35" s="101"/>
    </row>
    <row r="36" spans="1:13" ht="15.75">
      <c r="A36" s="125"/>
      <c r="B36" s="103"/>
      <c r="C36" s="112"/>
      <c r="D36" s="126"/>
      <c r="E36" s="126"/>
      <c r="F36" s="103"/>
      <c r="G36" s="127" t="s">
        <v>122</v>
      </c>
      <c r="H36" s="103"/>
      <c r="I36" s="103"/>
      <c r="J36" s="126">
        <v>37595781.38</v>
      </c>
      <c r="K36" s="126">
        <v>2888877849.14</v>
      </c>
      <c r="L36" s="101"/>
      <c r="M36" s="168"/>
    </row>
    <row r="37" spans="1:13" ht="15.75">
      <c r="A37" s="125" t="s">
        <v>88</v>
      </c>
      <c r="B37" s="103"/>
      <c r="C37" s="112"/>
      <c r="D37" s="126">
        <f>D38+D40+D41+D39</f>
        <v>8223536.999999999</v>
      </c>
      <c r="E37" s="126">
        <f>E38+E40+E41+E39</f>
        <v>9135866.500000002</v>
      </c>
      <c r="F37" s="103"/>
      <c r="G37" s="122"/>
      <c r="H37" s="103"/>
      <c r="I37" s="103"/>
      <c r="J37" s="126"/>
      <c r="K37" s="126"/>
      <c r="L37" s="101"/>
      <c r="M37" s="101"/>
    </row>
    <row r="38" spans="1:13" ht="15.75">
      <c r="A38" s="125" t="s">
        <v>108</v>
      </c>
      <c r="B38" s="103"/>
      <c r="C38" s="112"/>
      <c r="D38" s="126">
        <f>1855377.9+726984.37</f>
        <v>2582362.27</v>
      </c>
      <c r="E38" s="126">
        <v>2420890.57</v>
      </c>
      <c r="F38" s="103"/>
      <c r="G38" s="122"/>
      <c r="H38" s="103"/>
      <c r="I38" s="103"/>
      <c r="J38" s="126"/>
      <c r="K38" s="126"/>
      <c r="L38" s="101"/>
      <c r="M38" s="101"/>
    </row>
    <row r="39" spans="1:13" ht="15.75">
      <c r="A39" s="125" t="s">
        <v>109</v>
      </c>
      <c r="B39" s="103"/>
      <c r="C39" s="112"/>
      <c r="D39" s="129">
        <v>-726984.37</v>
      </c>
      <c r="E39" s="129">
        <v>-726984.37</v>
      </c>
      <c r="F39" s="103"/>
      <c r="G39" s="122"/>
      <c r="H39" s="103"/>
      <c r="I39" s="103"/>
      <c r="J39" s="126"/>
      <c r="K39" s="126"/>
      <c r="L39" s="101"/>
      <c r="M39" s="101"/>
    </row>
    <row r="40" spans="1:13" ht="15.75">
      <c r="A40" s="125" t="s">
        <v>110</v>
      </c>
      <c r="B40" s="103"/>
      <c r="C40" s="112"/>
      <c r="D40" s="126">
        <v>5913173.9</v>
      </c>
      <c r="E40" s="126">
        <v>6063834.9</v>
      </c>
      <c r="F40" s="103"/>
      <c r="G40" s="122"/>
      <c r="H40" s="103"/>
      <c r="I40" s="103"/>
      <c r="J40" s="126"/>
      <c r="K40" s="126"/>
      <c r="L40" s="101"/>
      <c r="M40" s="101"/>
    </row>
    <row r="41" spans="1:13" ht="15.75">
      <c r="A41" s="125" t="s">
        <v>111</v>
      </c>
      <c r="B41" s="103"/>
      <c r="C41" s="112"/>
      <c r="D41" s="126">
        <v>454985.2</v>
      </c>
      <c r="E41" s="126">
        <v>1378125.4</v>
      </c>
      <c r="F41" s="103"/>
      <c r="G41" s="122"/>
      <c r="H41" s="171"/>
      <c r="I41" s="103"/>
      <c r="J41" s="126"/>
      <c r="K41" s="126"/>
      <c r="L41" s="101"/>
      <c r="M41" s="101"/>
    </row>
    <row r="42" spans="1:13" ht="15.75">
      <c r="A42" s="125"/>
      <c r="B42" s="103"/>
      <c r="C42" s="112"/>
      <c r="D42" s="126"/>
      <c r="E42" s="126"/>
      <c r="F42" s="103"/>
      <c r="G42" s="122"/>
      <c r="H42" s="103"/>
      <c r="I42" s="103"/>
      <c r="J42" s="121"/>
      <c r="K42" s="121"/>
      <c r="L42" s="101"/>
      <c r="M42" s="101"/>
    </row>
    <row r="43" spans="1:13" ht="15.75">
      <c r="A43" s="125" t="s">
        <v>89</v>
      </c>
      <c r="B43" s="103"/>
      <c r="C43" s="112"/>
      <c r="D43" s="128">
        <f>D44+D48</f>
        <v>808001040.29</v>
      </c>
      <c r="E43" s="128">
        <f>E44+E48</f>
        <v>872470405.7</v>
      </c>
      <c r="F43" s="103"/>
      <c r="G43" s="122"/>
      <c r="H43" s="103"/>
      <c r="I43" s="103"/>
      <c r="J43" s="121"/>
      <c r="K43" s="121"/>
      <c r="L43" s="101"/>
      <c r="M43" s="101"/>
    </row>
    <row r="44" spans="1:13" ht="15.75">
      <c r="A44" s="125" t="s">
        <v>7</v>
      </c>
      <c r="B44" s="103"/>
      <c r="C44" s="112"/>
      <c r="D44" s="126">
        <f>SUM(D45:D46)</f>
        <v>264875932</v>
      </c>
      <c r="E44" s="126">
        <f>SUM(E45:E46)</f>
        <v>310985574.6</v>
      </c>
      <c r="F44" s="103"/>
      <c r="G44" s="122" t="s">
        <v>90</v>
      </c>
      <c r="H44" s="103"/>
      <c r="I44" s="103"/>
      <c r="J44" s="173">
        <f>SUM(J46,J48,J50)</f>
        <v>430735032.8800001</v>
      </c>
      <c r="K44" s="173">
        <f>SUM(K46,K48,K50)</f>
        <v>-2068734907.63</v>
      </c>
      <c r="L44" s="101"/>
      <c r="M44" s="101"/>
    </row>
    <row r="45" spans="1:13" ht="15.75">
      <c r="A45" s="125" t="s">
        <v>112</v>
      </c>
      <c r="B45" s="103"/>
      <c r="C45" s="112"/>
      <c r="D45" s="126">
        <v>930152668.99</v>
      </c>
      <c r="E45" s="126">
        <v>913957337.82</v>
      </c>
      <c r="F45" s="103"/>
      <c r="G45" s="122"/>
      <c r="H45" s="103"/>
      <c r="I45" s="103"/>
      <c r="J45" s="121"/>
      <c r="K45" s="121"/>
      <c r="L45" s="101"/>
      <c r="M45" s="101"/>
    </row>
    <row r="46" spans="1:13" ht="15.75">
      <c r="A46" s="125" t="s">
        <v>113</v>
      </c>
      <c r="B46" s="103"/>
      <c r="C46" s="112"/>
      <c r="D46" s="129">
        <v>-665276736.99</v>
      </c>
      <c r="E46" s="129">
        <v>-602971763.22</v>
      </c>
      <c r="F46" s="103"/>
      <c r="G46" s="127" t="s">
        <v>123</v>
      </c>
      <c r="H46" s="103"/>
      <c r="I46" s="103"/>
      <c r="J46" s="126">
        <v>2964935689.57</v>
      </c>
      <c r="K46" s="126">
        <v>62000000</v>
      </c>
      <c r="L46" s="101"/>
      <c r="M46" s="101"/>
    </row>
    <row r="47" spans="1:13" ht="15.75">
      <c r="A47" s="125"/>
      <c r="B47" s="103"/>
      <c r="C47" s="112"/>
      <c r="D47" s="129"/>
      <c r="E47" s="129"/>
      <c r="F47" s="103"/>
      <c r="G47" s="127"/>
      <c r="H47" s="103"/>
      <c r="I47" s="103"/>
      <c r="J47" s="126"/>
      <c r="K47" s="126"/>
      <c r="L47" s="101"/>
      <c r="M47" s="101"/>
    </row>
    <row r="48" spans="1:13" ht="15.75">
      <c r="A48" s="125" t="s">
        <v>8</v>
      </c>
      <c r="B48" s="103"/>
      <c r="C48" s="112"/>
      <c r="D48" s="126">
        <f>SUM(D49:D50)</f>
        <v>543125108.29</v>
      </c>
      <c r="E48" s="126">
        <f>SUM(E49:E50)</f>
        <v>561484831.1</v>
      </c>
      <c r="F48" s="103"/>
      <c r="G48" s="127" t="s">
        <v>124</v>
      </c>
      <c r="H48" s="103"/>
      <c r="I48" s="103"/>
      <c r="J48" s="126">
        <v>34327607.94</v>
      </c>
      <c r="K48" s="126">
        <v>41549040.67</v>
      </c>
      <c r="L48" s="101"/>
      <c r="M48" s="101"/>
    </row>
    <row r="49" spans="1:13" ht="15.75">
      <c r="A49" s="125" t="s">
        <v>114</v>
      </c>
      <c r="B49" s="103"/>
      <c r="C49" s="112"/>
      <c r="D49" s="126">
        <v>839496969.6</v>
      </c>
      <c r="E49" s="126">
        <v>832781504</v>
      </c>
      <c r="F49" s="103"/>
      <c r="G49" s="127"/>
      <c r="H49" s="103"/>
      <c r="I49" s="103"/>
      <c r="J49" s="129"/>
      <c r="K49" s="129"/>
      <c r="L49" s="101"/>
      <c r="M49" s="101"/>
    </row>
    <row r="50" spans="1:13" ht="15.75">
      <c r="A50" s="125" t="s">
        <v>115</v>
      </c>
      <c r="B50" s="103"/>
      <c r="C50" s="112"/>
      <c r="D50" s="129">
        <f>-212215319.96-84156541.35</f>
        <v>-296371861.31</v>
      </c>
      <c r="E50" s="129">
        <v>-271296672.9</v>
      </c>
      <c r="F50" s="103"/>
      <c r="G50" s="127" t="s">
        <v>125</v>
      </c>
      <c r="H50" s="103"/>
      <c r="I50" s="103"/>
      <c r="J50" s="173">
        <f>-2269852531.37-298675733.26</f>
        <v>-2568528264.63</v>
      </c>
      <c r="K50" s="173">
        <v>-2172283948.3</v>
      </c>
      <c r="L50" s="101"/>
      <c r="M50" s="101"/>
    </row>
    <row r="51" spans="1:13" ht="15.75">
      <c r="A51" s="125"/>
      <c r="B51" s="103"/>
      <c r="C51" s="112"/>
      <c r="D51" s="126"/>
      <c r="E51" s="126"/>
      <c r="F51" s="103"/>
      <c r="G51" s="127"/>
      <c r="H51" s="103"/>
      <c r="I51" s="103"/>
      <c r="J51" s="129"/>
      <c r="K51" s="129"/>
      <c r="L51" s="101"/>
      <c r="M51" s="101"/>
    </row>
    <row r="52" spans="1:13" ht="15.75">
      <c r="A52" s="125" t="s">
        <v>116</v>
      </c>
      <c r="B52" s="103"/>
      <c r="C52" s="112"/>
      <c r="D52" s="126">
        <f>D53+D57</f>
        <v>10670153.990000002</v>
      </c>
      <c r="E52" s="126">
        <f>E53+E57</f>
        <v>9425915.76</v>
      </c>
      <c r="F52" s="103"/>
      <c r="G52" s="127"/>
      <c r="H52" s="103"/>
      <c r="I52" s="103"/>
      <c r="J52" s="129"/>
      <c r="K52" s="129"/>
      <c r="L52" s="101"/>
      <c r="M52" s="101"/>
    </row>
    <row r="53" spans="1:13" ht="15.75">
      <c r="A53" s="125" t="s">
        <v>9</v>
      </c>
      <c r="B53" s="103"/>
      <c r="C53" s="112"/>
      <c r="D53" s="126">
        <f>SUM(D54:D55)</f>
        <v>10670153.990000002</v>
      </c>
      <c r="E53" s="126">
        <f>SUM(E54:E55)</f>
        <v>9049225.09</v>
      </c>
      <c r="F53" s="103"/>
      <c r="G53" s="127"/>
      <c r="H53" s="103"/>
      <c r="I53" s="103"/>
      <c r="J53" s="126"/>
      <c r="K53" s="126"/>
      <c r="L53" s="101"/>
      <c r="M53" s="101"/>
    </row>
    <row r="54" spans="1:13" ht="15.75">
      <c r="A54" s="125" t="s">
        <v>10</v>
      </c>
      <c r="B54" s="103"/>
      <c r="C54" s="112"/>
      <c r="D54" s="126">
        <v>34677819.52</v>
      </c>
      <c r="E54" s="126">
        <v>28410765.3</v>
      </c>
      <c r="F54" s="103"/>
      <c r="G54" s="127"/>
      <c r="H54" s="103"/>
      <c r="I54" s="103"/>
      <c r="J54" s="126"/>
      <c r="K54" s="126"/>
      <c r="L54" s="101"/>
      <c r="M54" s="101"/>
    </row>
    <row r="55" spans="1:13" ht="15.75">
      <c r="A55" s="125" t="s">
        <v>11</v>
      </c>
      <c r="B55" s="103"/>
      <c r="C55" s="112"/>
      <c r="D55" s="129">
        <v>-24007665.53</v>
      </c>
      <c r="E55" s="129">
        <v>-19361540.21</v>
      </c>
      <c r="F55" s="103"/>
      <c r="G55" s="127"/>
      <c r="H55" s="103"/>
      <c r="I55" s="103"/>
      <c r="J55" s="126"/>
      <c r="K55" s="126"/>
      <c r="L55" s="101"/>
      <c r="M55" s="101"/>
    </row>
    <row r="56" spans="1:13" ht="15.75">
      <c r="A56" s="125"/>
      <c r="B56" s="103"/>
      <c r="C56" s="112"/>
      <c r="D56" s="126"/>
      <c r="E56" s="126"/>
      <c r="F56" s="103"/>
      <c r="G56" s="127"/>
      <c r="H56" s="103"/>
      <c r="I56" s="103"/>
      <c r="J56" s="126"/>
      <c r="K56" s="126"/>
      <c r="L56" s="101"/>
      <c r="M56" s="101"/>
    </row>
    <row r="57" spans="1:13" ht="15.75">
      <c r="A57" s="125" t="s">
        <v>12</v>
      </c>
      <c r="B57" s="103"/>
      <c r="C57" s="112"/>
      <c r="D57" s="126">
        <f>D58</f>
        <v>0</v>
      </c>
      <c r="E57" s="126">
        <f>E58</f>
        <v>376690.67</v>
      </c>
      <c r="F57" s="103"/>
      <c r="G57" s="127"/>
      <c r="H57" s="103"/>
      <c r="I57" s="103"/>
      <c r="J57" s="126"/>
      <c r="K57" s="126"/>
      <c r="L57" s="101"/>
      <c r="M57" s="101"/>
    </row>
    <row r="58" spans="1:13" ht="15.75">
      <c r="A58" s="125" t="s">
        <v>198</v>
      </c>
      <c r="B58" s="103"/>
      <c r="C58" s="112"/>
      <c r="D58" s="126"/>
      <c r="E58" s="126">
        <v>376690.67</v>
      </c>
      <c r="F58" s="103"/>
      <c r="G58" s="127"/>
      <c r="H58" s="103"/>
      <c r="I58" s="103"/>
      <c r="J58" s="126"/>
      <c r="K58" s="126"/>
      <c r="L58" s="101"/>
      <c r="M58" s="101"/>
    </row>
    <row r="59" spans="1:13" ht="15.75">
      <c r="A59" s="125"/>
      <c r="B59" s="103"/>
      <c r="C59" s="112"/>
      <c r="D59" s="126"/>
      <c r="E59" s="126"/>
      <c r="F59" s="103"/>
      <c r="G59" s="127"/>
      <c r="H59" s="103"/>
      <c r="I59" s="103"/>
      <c r="J59" s="129"/>
      <c r="K59" s="129"/>
      <c r="L59" s="101"/>
      <c r="M59" s="101"/>
    </row>
    <row r="60" spans="1:13" ht="15.75">
      <c r="A60" s="130" t="s">
        <v>13</v>
      </c>
      <c r="B60" s="131"/>
      <c r="C60" s="132"/>
      <c r="D60" s="133">
        <f>D17+D31</f>
        <v>1586020923.79</v>
      </c>
      <c r="E60" s="133">
        <f>E17+E31</f>
        <v>1425710031.51</v>
      </c>
      <c r="F60" s="103"/>
      <c r="G60" s="134" t="s">
        <v>14</v>
      </c>
      <c r="H60" s="131"/>
      <c r="I60" s="131"/>
      <c r="J60" s="133">
        <f>SUM(J17,J31,J44)</f>
        <v>1586020923.7900002</v>
      </c>
      <c r="K60" s="133">
        <f>SUM(K17,K31,K44)</f>
        <v>1425710031.5099998</v>
      </c>
      <c r="L60" s="101"/>
      <c r="M60" s="101"/>
    </row>
    <row r="61" spans="1:13" ht="15.75">
      <c r="A61" s="135"/>
      <c r="B61" s="103"/>
      <c r="C61" s="137"/>
      <c r="D61" s="137"/>
      <c r="E61" s="104"/>
      <c r="F61" s="103"/>
      <c r="G61" s="103"/>
      <c r="H61" s="103"/>
      <c r="I61" s="139"/>
      <c r="J61" s="103"/>
      <c r="K61" s="138"/>
      <c r="L61" s="101"/>
      <c r="M61" s="101"/>
    </row>
    <row r="62" spans="1:13" ht="15.75">
      <c r="A62" s="135"/>
      <c r="B62" s="103"/>
      <c r="C62" s="137"/>
      <c r="D62" s="137"/>
      <c r="E62" s="104"/>
      <c r="F62" s="103"/>
      <c r="G62" s="103"/>
      <c r="H62" s="103"/>
      <c r="I62" s="139"/>
      <c r="J62" s="103"/>
      <c r="K62" s="138"/>
      <c r="L62" s="101"/>
      <c r="M62" s="101"/>
    </row>
    <row r="63" spans="1:13" ht="15.75">
      <c r="A63" s="135"/>
      <c r="B63" s="103"/>
      <c r="C63" s="137"/>
      <c r="D63" s="137"/>
      <c r="E63" s="104"/>
      <c r="F63" s="103"/>
      <c r="G63" s="103"/>
      <c r="H63" s="103"/>
      <c r="I63" s="139"/>
      <c r="J63" s="103"/>
      <c r="K63" s="138"/>
      <c r="L63" s="101"/>
      <c r="M63" s="101"/>
    </row>
    <row r="64" spans="1:13" ht="15.75">
      <c r="A64" s="103"/>
      <c r="B64" s="135"/>
      <c r="C64" s="135"/>
      <c r="D64" s="135"/>
      <c r="E64" s="136"/>
      <c r="F64" s="103"/>
      <c r="G64" s="137"/>
      <c r="H64" s="103"/>
      <c r="I64" s="135"/>
      <c r="J64" s="103"/>
      <c r="K64" s="138"/>
      <c r="L64" s="101"/>
      <c r="M64" s="101"/>
    </row>
    <row r="65" spans="1:13" ht="15.75">
      <c r="A65" s="103"/>
      <c r="B65" s="135" t="s">
        <v>67</v>
      </c>
      <c r="C65" s="103"/>
      <c r="D65" s="135" t="s">
        <v>104</v>
      </c>
      <c r="E65" s="140"/>
      <c r="F65" s="103"/>
      <c r="G65" s="137"/>
      <c r="H65" s="103"/>
      <c r="I65" s="135" t="s">
        <v>37</v>
      </c>
      <c r="J65" s="141"/>
      <c r="K65" s="138"/>
      <c r="L65" s="101"/>
      <c r="M65" s="101"/>
    </row>
    <row r="66" spans="1:13" ht="15.75">
      <c r="A66" s="142"/>
      <c r="B66" s="135" t="s">
        <v>15</v>
      </c>
      <c r="C66" s="103"/>
      <c r="D66" s="143" t="s">
        <v>16</v>
      </c>
      <c r="E66" s="140"/>
      <c r="F66" s="142"/>
      <c r="G66" s="142"/>
      <c r="H66" s="142"/>
      <c r="I66" s="143" t="s">
        <v>17</v>
      </c>
      <c r="J66" s="141"/>
      <c r="K66" s="142"/>
      <c r="M66" s="101"/>
    </row>
    <row r="67" spans="1:13" ht="15.75">
      <c r="A67" s="142"/>
      <c r="B67" s="187" t="s">
        <v>126</v>
      </c>
      <c r="C67" s="188"/>
      <c r="D67" s="143" t="s">
        <v>36</v>
      </c>
      <c r="E67" s="140"/>
      <c r="F67" s="142"/>
      <c r="G67" s="142"/>
      <c r="H67" s="142"/>
      <c r="I67" s="143" t="s">
        <v>38</v>
      </c>
      <c r="J67" s="141"/>
      <c r="K67" s="142"/>
      <c r="M67" s="101"/>
    </row>
    <row r="68" spans="1:13" ht="18.75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M68" s="101"/>
    </row>
    <row r="69" spans="1:13" ht="15.75">
      <c r="A69" s="135"/>
      <c r="B69" s="103"/>
      <c r="C69" s="137"/>
      <c r="D69" s="137"/>
      <c r="E69" s="104"/>
      <c r="F69" s="103"/>
      <c r="G69" s="103"/>
      <c r="H69" s="103"/>
      <c r="I69" s="139"/>
      <c r="J69" s="139"/>
      <c r="K69" s="104"/>
      <c r="L69" s="101"/>
      <c r="M69" s="101"/>
    </row>
    <row r="70" spans="1:13" ht="15.75">
      <c r="A70" s="135"/>
      <c r="B70" s="144"/>
      <c r="C70" s="144"/>
      <c r="D70" s="144"/>
      <c r="E70" s="104"/>
      <c r="F70" s="103"/>
      <c r="G70" s="103"/>
      <c r="H70" s="103"/>
      <c r="I70" s="141"/>
      <c r="J70" s="138"/>
      <c r="K70" s="104"/>
      <c r="L70" s="101"/>
      <c r="M70" s="101"/>
    </row>
    <row r="71" spans="1:13" ht="15.75">
      <c r="A71" s="135"/>
      <c r="B71" s="135" t="s">
        <v>39</v>
      </c>
      <c r="C71" s="135"/>
      <c r="D71" s="135" t="s">
        <v>128</v>
      </c>
      <c r="E71" s="140"/>
      <c r="F71" s="135"/>
      <c r="G71" s="103"/>
      <c r="H71" s="141"/>
      <c r="I71" s="138" t="s">
        <v>18</v>
      </c>
      <c r="J71" s="141"/>
      <c r="K71" s="104"/>
      <c r="L71" s="101"/>
      <c r="M71" s="101"/>
    </row>
    <row r="72" spans="1:13" ht="15.75">
      <c r="A72" s="138"/>
      <c r="B72" s="138" t="s">
        <v>19</v>
      </c>
      <c r="C72" s="103"/>
      <c r="D72" s="135" t="s">
        <v>129</v>
      </c>
      <c r="E72" s="140"/>
      <c r="F72" s="103"/>
      <c r="G72" s="103"/>
      <c r="H72" s="139"/>
      <c r="I72" s="139" t="s">
        <v>127</v>
      </c>
      <c r="J72" s="141"/>
      <c r="K72" s="104"/>
      <c r="L72" s="101"/>
      <c r="M72" s="101"/>
    </row>
    <row r="73" spans="1:13" ht="15.75">
      <c r="A73" s="138"/>
      <c r="B73" s="139" t="s">
        <v>40</v>
      </c>
      <c r="C73" s="103"/>
      <c r="D73" s="137" t="s">
        <v>52</v>
      </c>
      <c r="E73" s="140"/>
      <c r="F73" s="103"/>
      <c r="G73" s="103"/>
      <c r="H73" s="138"/>
      <c r="I73" s="138" t="s">
        <v>20</v>
      </c>
      <c r="J73" s="141"/>
      <c r="K73" s="104"/>
      <c r="L73" s="101"/>
      <c r="M73" s="101"/>
    </row>
    <row r="74" spans="1:13" ht="15.75">
      <c r="A74" s="139"/>
      <c r="B74" s="103"/>
      <c r="C74" s="103"/>
      <c r="D74" s="137"/>
      <c r="E74" s="103"/>
      <c r="F74" s="103"/>
      <c r="G74" s="138"/>
      <c r="H74" s="138"/>
      <c r="I74" s="104"/>
      <c r="J74" s="104"/>
      <c r="K74" s="104"/>
      <c r="L74" s="101"/>
      <c r="M74" s="101"/>
    </row>
    <row r="75" spans="1:13" ht="15.75">
      <c r="A75" s="137"/>
      <c r="B75" s="103"/>
      <c r="C75" s="103"/>
      <c r="D75" s="103"/>
      <c r="E75" s="104"/>
      <c r="F75" s="103"/>
      <c r="G75" s="104"/>
      <c r="H75" s="104"/>
      <c r="I75" s="104"/>
      <c r="J75" s="104"/>
      <c r="K75" s="104"/>
      <c r="L75" s="101"/>
      <c r="M75" s="101"/>
    </row>
    <row r="76" spans="1:13" ht="15.75">
      <c r="A76" s="137"/>
      <c r="B76" s="103"/>
      <c r="C76" s="103"/>
      <c r="D76" s="103"/>
      <c r="E76" s="104"/>
      <c r="F76" s="103"/>
      <c r="G76" s="104"/>
      <c r="H76" s="104"/>
      <c r="I76" s="104"/>
      <c r="J76" s="104"/>
      <c r="K76" s="104"/>
      <c r="L76" s="101"/>
      <c r="M76" s="101"/>
    </row>
    <row r="77" spans="1:13" ht="15.75">
      <c r="A77" s="137"/>
      <c r="B77" s="103"/>
      <c r="C77" s="103"/>
      <c r="D77" s="103"/>
      <c r="E77" s="104"/>
      <c r="F77" s="103"/>
      <c r="G77" s="104"/>
      <c r="H77" s="104"/>
      <c r="I77" s="104"/>
      <c r="J77" s="104"/>
      <c r="K77" s="104"/>
      <c r="L77" s="101"/>
      <c r="M77" s="101"/>
    </row>
    <row r="78" spans="1:13" ht="15.75">
      <c r="A78" s="103"/>
      <c r="B78" s="103"/>
      <c r="C78" s="103"/>
      <c r="D78" s="103"/>
      <c r="E78" s="104"/>
      <c r="F78" s="103"/>
      <c r="G78" s="145"/>
      <c r="H78" s="145"/>
      <c r="I78" s="145"/>
      <c r="J78" s="104"/>
      <c r="K78" s="104"/>
      <c r="L78" s="101"/>
      <c r="M78" s="101"/>
    </row>
    <row r="79" spans="1:13" ht="15.75">
      <c r="A79" s="103"/>
      <c r="B79" s="103"/>
      <c r="C79" s="103"/>
      <c r="D79" s="103"/>
      <c r="E79" s="104"/>
      <c r="F79" s="103"/>
      <c r="G79" s="145"/>
      <c r="H79" s="145"/>
      <c r="I79" s="145"/>
      <c r="J79" s="145"/>
      <c r="K79" s="104"/>
      <c r="L79" s="101"/>
      <c r="M79" s="101"/>
    </row>
    <row r="80" spans="6:13" ht="15.75">
      <c r="F80" s="103"/>
      <c r="L80" s="101"/>
      <c r="M80" s="101"/>
    </row>
    <row r="81" spans="6:13" ht="15.75">
      <c r="F81" s="103"/>
      <c r="L81" s="101"/>
      <c r="M81" s="101"/>
    </row>
    <row r="82" spans="6:13" ht="15.75">
      <c r="F82" s="103"/>
      <c r="L82" s="101"/>
      <c r="M82" s="101"/>
    </row>
    <row r="83" spans="7:11" ht="12.75">
      <c r="G83" s="146"/>
      <c r="H83" s="101"/>
      <c r="I83" s="101"/>
      <c r="J83" s="101"/>
      <c r="K83" s="147"/>
    </row>
    <row r="84" spans="7:11" ht="12.75">
      <c r="G84" s="146"/>
      <c r="H84" s="101"/>
      <c r="I84" s="101"/>
      <c r="J84" s="101"/>
      <c r="K84" s="147"/>
    </row>
    <row r="85" spans="7:11" ht="12.75">
      <c r="G85" s="146"/>
      <c r="H85" s="101"/>
      <c r="I85" s="101"/>
      <c r="J85" s="101"/>
      <c r="K85" s="147"/>
    </row>
    <row r="86" spans="7:11" ht="12.75">
      <c r="G86" s="146"/>
      <c r="H86" s="101"/>
      <c r="I86" s="101"/>
      <c r="J86" s="101"/>
      <c r="K86" s="147"/>
    </row>
    <row r="87" spans="7:11" ht="12.75">
      <c r="G87" s="146"/>
      <c r="H87" s="101"/>
      <c r="I87" s="101"/>
      <c r="J87" s="101"/>
      <c r="K87" s="147"/>
    </row>
    <row r="88" spans="7:11" ht="12.75">
      <c r="G88" s="146"/>
      <c r="H88" s="101"/>
      <c r="I88" s="101"/>
      <c r="J88" s="101"/>
      <c r="K88" s="147"/>
    </row>
    <row r="89" spans="7:11" ht="12.75">
      <c r="G89" s="146"/>
      <c r="H89" s="101"/>
      <c r="I89" s="101"/>
      <c r="J89" s="101"/>
      <c r="K89" s="147"/>
    </row>
    <row r="90" spans="7:11" ht="12.75">
      <c r="G90" s="146"/>
      <c r="H90" s="101"/>
      <c r="I90" s="101"/>
      <c r="J90" s="101"/>
      <c r="K90" s="147"/>
    </row>
  </sheetData>
  <sheetProtection/>
  <mergeCells count="7">
    <mergeCell ref="B67:C67"/>
    <mergeCell ref="A6:K6"/>
    <mergeCell ref="A7:K7"/>
    <mergeCell ref="A8:K8"/>
    <mergeCell ref="A9:K11"/>
    <mergeCell ref="A13:E13"/>
    <mergeCell ref="G13:K13"/>
  </mergeCells>
  <printOptions horizontalCentered="1"/>
  <pageMargins left="0.2362204724409449" right="0.2362204724409449" top="0.1968503937007874" bottom="0.1968503937007874" header="0" footer="0"/>
  <pageSetup fitToWidth="0" horizontalDpi="600" verticalDpi="600" orientation="portrait" paperSize="9" scale="45" r:id="rId2"/>
  <headerFooter alignWithMargins="0">
    <oddFooter>&amp;LMinistério da Agricultura, 
Pecuária e Abastecimento - 
MAPA
&amp;CEmpresa Brasileira de
Pesquisa Agropecuária -
Embrapa
&amp;RPqEB Final W3 Norte     Brasília-DF 
CEP 70.770-901
Telefone (61) 3448.4433 
Fax  (61) 3447.1041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82"/>
  <sheetViews>
    <sheetView showGridLines="0" view="pageBreakPreview" zoomScale="110" zoomScaleSheetLayoutView="110" zoomScalePageLayoutView="0" workbookViewId="0" topLeftCell="A19">
      <selection activeCell="A29" sqref="A29"/>
    </sheetView>
  </sheetViews>
  <sheetFormatPr defaultColWidth="20.00390625" defaultRowHeight="15"/>
  <cols>
    <col min="1" max="1" width="79.421875" style="6" customWidth="1"/>
    <col min="2" max="2" width="22.421875" style="6" customWidth="1"/>
    <col min="3" max="3" width="20.57421875" style="6" bestFit="1" customWidth="1"/>
    <col min="4" max="4" width="18.8515625" style="6" bestFit="1" customWidth="1"/>
    <col min="5" max="5" width="10.8515625" style="6" customWidth="1"/>
    <col min="6" max="9" width="17.421875" style="6" bestFit="1" customWidth="1"/>
    <col min="10" max="247" width="11.421875" style="6" customWidth="1"/>
    <col min="248" max="248" width="10.57421875" style="6" customWidth="1"/>
    <col min="249" max="249" width="20.57421875" style="6" customWidth="1"/>
    <col min="250" max="250" width="33.421875" style="6" customWidth="1"/>
    <col min="251" max="251" width="16.00390625" style="6" customWidth="1"/>
    <col min="252" max="252" width="16.421875" style="6" customWidth="1"/>
    <col min="253" max="16384" width="20.00390625" style="6" customWidth="1"/>
  </cols>
  <sheetData>
    <row r="1" ht="12.75"/>
    <row r="2" ht="12.75"/>
    <row r="3" ht="12.75"/>
    <row r="4" ht="12.75"/>
    <row r="5" ht="12.75"/>
    <row r="7" spans="1:5" ht="15.75" customHeight="1">
      <c r="A7" s="213" t="s">
        <v>0</v>
      </c>
      <c r="B7" s="214"/>
      <c r="C7" s="215"/>
      <c r="D7" s="71"/>
      <c r="E7" s="47"/>
    </row>
    <row r="8" spans="1:5" ht="15.75" customHeight="1">
      <c r="A8" s="216" t="s">
        <v>1</v>
      </c>
      <c r="B8" s="217"/>
      <c r="C8" s="218"/>
      <c r="D8" s="71"/>
      <c r="E8" s="47"/>
    </row>
    <row r="9" spans="1:5" ht="15.75">
      <c r="A9" s="219" t="s">
        <v>44</v>
      </c>
      <c r="B9" s="220"/>
      <c r="C9" s="221"/>
      <c r="D9" s="96"/>
      <c r="E9" s="47"/>
    </row>
    <row r="10" spans="1:10" ht="15.75">
      <c r="A10" s="213"/>
      <c r="B10" s="214"/>
      <c r="C10" s="215"/>
      <c r="D10" s="38"/>
      <c r="E10" s="74"/>
      <c r="F10" s="75"/>
      <c r="G10" s="75"/>
      <c r="H10" s="75"/>
      <c r="I10" s="75"/>
      <c r="J10" s="75"/>
    </row>
    <row r="11" spans="1:10" ht="15.75">
      <c r="A11" s="216" t="s">
        <v>94</v>
      </c>
      <c r="B11" s="217"/>
      <c r="C11" s="218"/>
      <c r="D11" s="38"/>
      <c r="E11" s="74"/>
      <c r="F11" s="75"/>
      <c r="G11" s="75"/>
      <c r="H11" s="75"/>
      <c r="I11" s="75"/>
      <c r="J11" s="75"/>
    </row>
    <row r="12" spans="1:10" ht="15" customHeight="1">
      <c r="A12" s="219"/>
      <c r="B12" s="220"/>
      <c r="C12" s="221"/>
      <c r="D12" s="38"/>
      <c r="E12" s="74"/>
      <c r="F12" s="75"/>
      <c r="G12" s="75"/>
      <c r="H12" s="75"/>
      <c r="I12" s="75"/>
      <c r="J12" s="75"/>
    </row>
    <row r="13" spans="1:10" ht="15.75">
      <c r="A13" s="86"/>
      <c r="B13" s="87"/>
      <c r="C13" s="87"/>
      <c r="D13" s="38"/>
      <c r="E13" s="74"/>
      <c r="F13" s="75"/>
      <c r="G13" s="75"/>
      <c r="H13" s="75"/>
      <c r="I13" s="75"/>
      <c r="J13" s="75"/>
    </row>
    <row r="14" spans="1:10" ht="15.75">
      <c r="A14" s="1"/>
      <c r="B14" s="153" t="s">
        <v>100</v>
      </c>
      <c r="C14" s="153" t="s">
        <v>101</v>
      </c>
      <c r="D14" s="38"/>
      <c r="E14" s="74"/>
      <c r="F14" s="75"/>
      <c r="G14" s="75"/>
      <c r="H14" s="75"/>
      <c r="I14" s="75"/>
      <c r="J14" s="75"/>
    </row>
    <row r="15" spans="1:10" ht="15.75">
      <c r="A15" s="2"/>
      <c r="B15" s="79" t="s">
        <v>2</v>
      </c>
      <c r="C15" s="79" t="s">
        <v>2</v>
      </c>
      <c r="D15" s="38"/>
      <c r="E15" s="74"/>
      <c r="F15" s="75"/>
      <c r="G15" s="75"/>
      <c r="H15" s="75"/>
      <c r="I15" s="75"/>
      <c r="J15" s="75"/>
    </row>
    <row r="16" spans="1:10" ht="15.75">
      <c r="A16" s="2"/>
      <c r="B16" s="80"/>
      <c r="C16" s="80"/>
      <c r="D16" s="38"/>
      <c r="E16" s="74"/>
      <c r="F16" s="75"/>
      <c r="G16" s="75"/>
      <c r="H16" s="75"/>
      <c r="I16" s="75"/>
      <c r="J16" s="75"/>
    </row>
    <row r="17" spans="1:10" ht="18.75">
      <c r="A17" s="154" t="s">
        <v>133</v>
      </c>
      <c r="B17" s="155">
        <v>14800381.5</v>
      </c>
      <c r="C17" s="155">
        <v>13130254.31</v>
      </c>
      <c r="D17" s="38"/>
      <c r="E17" s="74"/>
      <c r="F17" s="75"/>
      <c r="G17" s="75"/>
      <c r="H17" s="75"/>
      <c r="I17" s="75"/>
      <c r="J17" s="75"/>
    </row>
    <row r="18" spans="1:10" ht="15.75">
      <c r="A18" s="2" t="s">
        <v>3</v>
      </c>
      <c r="B18" s="81" t="s">
        <v>3</v>
      </c>
      <c r="C18" s="81" t="s">
        <v>3</v>
      </c>
      <c r="D18" s="38"/>
      <c r="E18" s="74"/>
      <c r="F18" s="75"/>
      <c r="G18" s="75"/>
      <c r="H18" s="75"/>
      <c r="I18" s="75"/>
      <c r="J18" s="75"/>
    </row>
    <row r="19" spans="1:10" ht="18.75">
      <c r="A19" s="154" t="s">
        <v>134</v>
      </c>
      <c r="B19" s="81">
        <v>-291509.3</v>
      </c>
      <c r="C19" s="81">
        <v>-2361075.74</v>
      </c>
      <c r="E19" s="75"/>
      <c r="F19" s="75"/>
      <c r="G19" s="75"/>
      <c r="H19" s="75"/>
      <c r="I19" s="75"/>
      <c r="J19" s="75"/>
    </row>
    <row r="20" spans="1:10" ht="15.75">
      <c r="A20" s="2" t="s">
        <v>3</v>
      </c>
      <c r="B20" s="81" t="s">
        <v>3</v>
      </c>
      <c r="C20" s="81" t="s">
        <v>3</v>
      </c>
      <c r="D20" s="96"/>
      <c r="E20" s="75"/>
      <c r="F20" s="75"/>
      <c r="G20" s="75"/>
      <c r="H20" s="75"/>
      <c r="I20" s="75"/>
      <c r="J20" s="75"/>
    </row>
    <row r="21" spans="1:10" ht="15.75">
      <c r="A21" s="3" t="s">
        <v>145</v>
      </c>
      <c r="B21" s="156">
        <f>B17+B19</f>
        <v>14508872.2</v>
      </c>
      <c r="C21" s="156">
        <f>C17+C19</f>
        <v>10769178.57</v>
      </c>
      <c r="D21" s="39"/>
      <c r="E21" s="75"/>
      <c r="F21" s="75"/>
      <c r="G21" s="75"/>
      <c r="H21" s="75"/>
      <c r="I21" s="75"/>
      <c r="J21" s="75"/>
    </row>
    <row r="22" spans="1:10" ht="15.75">
      <c r="A22" s="2" t="s">
        <v>3</v>
      </c>
      <c r="B22" s="81" t="s">
        <v>3</v>
      </c>
      <c r="C22" s="81" t="s">
        <v>3</v>
      </c>
      <c r="D22" s="38"/>
      <c r="E22" s="75"/>
      <c r="F22" s="75"/>
      <c r="G22" s="75"/>
      <c r="H22" s="75"/>
      <c r="I22" s="75"/>
      <c r="J22" s="75"/>
    </row>
    <row r="23" spans="1:10" ht="18.75">
      <c r="A23" s="154" t="s">
        <v>132</v>
      </c>
      <c r="B23" s="81">
        <v>-1848855.02</v>
      </c>
      <c r="C23" s="81">
        <v>-1614784.33</v>
      </c>
      <c r="D23" s="62"/>
      <c r="E23" s="75"/>
      <c r="F23" s="75"/>
      <c r="G23" s="75"/>
      <c r="H23" s="75"/>
      <c r="I23" s="75"/>
      <c r="J23" s="75"/>
    </row>
    <row r="24" spans="1:10" ht="15.75">
      <c r="A24" s="2" t="s">
        <v>3</v>
      </c>
      <c r="B24" s="81" t="s">
        <v>3</v>
      </c>
      <c r="C24" s="81" t="s">
        <v>3</v>
      </c>
      <c r="D24" s="62"/>
      <c r="E24" s="75"/>
      <c r="F24" s="75"/>
      <c r="G24" s="75"/>
      <c r="H24" s="75"/>
      <c r="I24" s="75"/>
      <c r="J24" s="75"/>
    </row>
    <row r="25" spans="1:10" ht="15.75">
      <c r="A25" s="3" t="s">
        <v>146</v>
      </c>
      <c r="B25" s="156">
        <f>B21+B23</f>
        <v>12660017.18</v>
      </c>
      <c r="C25" s="156">
        <f>C21+C23</f>
        <v>9154394.24</v>
      </c>
      <c r="D25" s="62"/>
      <c r="E25" s="75"/>
      <c r="F25" s="75"/>
      <c r="G25" s="75"/>
      <c r="H25" s="75"/>
      <c r="I25" s="75"/>
      <c r="J25" s="75"/>
    </row>
    <row r="26" spans="1:10" ht="15.75">
      <c r="A26" s="2" t="s">
        <v>3</v>
      </c>
      <c r="B26" s="81" t="s">
        <v>3</v>
      </c>
      <c r="C26" s="81" t="s">
        <v>3</v>
      </c>
      <c r="D26" s="62"/>
      <c r="E26" s="75"/>
      <c r="F26" s="75"/>
      <c r="G26" s="75"/>
      <c r="H26" s="75"/>
      <c r="I26" s="75"/>
      <c r="J26" s="75"/>
    </row>
    <row r="27" spans="1:10" ht="15.75">
      <c r="A27" s="154" t="s">
        <v>69</v>
      </c>
      <c r="B27" s="81">
        <v>1633139677.55</v>
      </c>
      <c r="C27" s="81">
        <v>1558975614.52</v>
      </c>
      <c r="D27" s="62"/>
      <c r="E27" s="75"/>
      <c r="F27" s="75"/>
      <c r="G27" s="75"/>
      <c r="H27" s="75"/>
      <c r="I27" s="75"/>
      <c r="J27" s="75"/>
    </row>
    <row r="28" spans="1:10" ht="15.75">
      <c r="A28" s="2" t="s">
        <v>3</v>
      </c>
      <c r="B28" s="157" t="s">
        <v>3</v>
      </c>
      <c r="C28" s="81" t="s">
        <v>3</v>
      </c>
      <c r="D28" s="62"/>
      <c r="E28" s="75"/>
      <c r="F28" s="75"/>
      <c r="G28" s="75"/>
      <c r="H28" s="75"/>
      <c r="I28" s="75"/>
      <c r="J28" s="75"/>
    </row>
    <row r="29" spans="1:10" ht="18.75">
      <c r="A29" s="158" t="s">
        <v>135</v>
      </c>
      <c r="B29" s="81">
        <v>1629067959.09</v>
      </c>
      <c r="C29" s="81">
        <v>1553072997.85</v>
      </c>
      <c r="D29" s="62"/>
      <c r="E29" s="75"/>
      <c r="F29" s="75"/>
      <c r="G29" s="75"/>
      <c r="H29" s="75"/>
      <c r="I29" s="75"/>
      <c r="J29" s="75"/>
    </row>
    <row r="30" spans="1:10" ht="15.75">
      <c r="A30" s="2" t="s">
        <v>3</v>
      </c>
      <c r="B30" s="81" t="s">
        <v>3</v>
      </c>
      <c r="C30" s="81" t="s">
        <v>3</v>
      </c>
      <c r="D30" s="62"/>
      <c r="E30" s="75"/>
      <c r="F30" s="75"/>
      <c r="G30" s="75"/>
      <c r="H30" s="75"/>
      <c r="I30" s="75"/>
      <c r="J30" s="75"/>
    </row>
    <row r="31" spans="1:10" ht="18.75">
      <c r="A31" s="154" t="s">
        <v>148</v>
      </c>
      <c r="B31" s="81">
        <v>1664050.98</v>
      </c>
      <c r="C31" s="81">
        <v>3135625.02</v>
      </c>
      <c r="D31" s="73"/>
      <c r="E31" s="75"/>
      <c r="F31" s="75"/>
      <c r="G31" s="75"/>
      <c r="H31" s="75"/>
      <c r="I31" s="75"/>
      <c r="J31" s="75"/>
    </row>
    <row r="32" spans="1:10" ht="15.75">
      <c r="A32" s="2" t="s">
        <v>3</v>
      </c>
      <c r="B32" s="81" t="s">
        <v>3</v>
      </c>
      <c r="C32" s="81" t="s">
        <v>3</v>
      </c>
      <c r="D32" s="73"/>
      <c r="E32" s="75"/>
      <c r="F32" s="75"/>
      <c r="G32" s="75"/>
      <c r="H32" s="75"/>
      <c r="I32" s="75"/>
      <c r="J32" s="75"/>
    </row>
    <row r="33" spans="1:10" ht="18.75">
      <c r="A33" s="154" t="s">
        <v>147</v>
      </c>
      <c r="B33" s="81">
        <v>2407667.48</v>
      </c>
      <c r="C33" s="81">
        <v>2766991.65</v>
      </c>
      <c r="D33" s="73"/>
      <c r="E33" s="75"/>
      <c r="F33" s="75"/>
      <c r="G33" s="75"/>
      <c r="H33" s="75"/>
      <c r="I33" s="75"/>
      <c r="J33" s="75"/>
    </row>
    <row r="34" spans="1:10" ht="15.75" customHeight="1">
      <c r="A34" s="2" t="s">
        <v>3</v>
      </c>
      <c r="B34" s="81" t="s">
        <v>3</v>
      </c>
      <c r="C34" s="81" t="s">
        <v>3</v>
      </c>
      <c r="D34" s="62"/>
      <c r="E34" s="75"/>
      <c r="F34" s="75"/>
      <c r="G34" s="75"/>
      <c r="H34" s="75"/>
      <c r="I34" s="75"/>
      <c r="J34" s="75"/>
    </row>
    <row r="35" spans="1:4" ht="15.75">
      <c r="A35" s="154" t="s">
        <v>70</v>
      </c>
      <c r="B35" s="81">
        <f>SUM(B37:B41)</f>
        <v>-1932370082.81</v>
      </c>
      <c r="C35" s="81">
        <f>SUM(C37:C41)</f>
        <v>-1719503471.54</v>
      </c>
      <c r="D35" s="71"/>
    </row>
    <row r="36" spans="1:4" ht="15.75">
      <c r="A36" s="2" t="s">
        <v>3</v>
      </c>
      <c r="B36" s="81" t="s">
        <v>3</v>
      </c>
      <c r="C36" s="81" t="s">
        <v>3</v>
      </c>
      <c r="D36" s="62"/>
    </row>
    <row r="37" spans="1:4" ht="18.75">
      <c r="A37" s="154" t="s">
        <v>136</v>
      </c>
      <c r="B37" s="81">
        <v>-1932289896.83</v>
      </c>
      <c r="C37" s="81">
        <v>-1719459278.92</v>
      </c>
      <c r="D37" s="62"/>
    </row>
    <row r="38" spans="1:4" ht="15.75">
      <c r="A38" s="2" t="s">
        <v>3</v>
      </c>
      <c r="B38" s="81" t="s">
        <v>3</v>
      </c>
      <c r="C38" s="81" t="s">
        <v>3</v>
      </c>
      <c r="D38" s="62"/>
    </row>
    <row r="39" spans="1:4" ht="15.75">
      <c r="A39" s="154" t="s">
        <v>149</v>
      </c>
      <c r="B39" s="81">
        <v>0</v>
      </c>
      <c r="C39" s="81">
        <v>0</v>
      </c>
      <c r="D39" s="62"/>
    </row>
    <row r="40" spans="1:4" ht="15.75">
      <c r="A40" s="2"/>
      <c r="B40" s="81"/>
      <c r="C40" s="81"/>
      <c r="D40" s="62"/>
    </row>
    <row r="41" spans="1:4" ht="15.75">
      <c r="A41" s="154" t="s">
        <v>150</v>
      </c>
      <c r="B41" s="81">
        <v>-80185.98</v>
      </c>
      <c r="C41" s="81">
        <v>-44192.62</v>
      </c>
      <c r="D41" s="62"/>
    </row>
    <row r="42" spans="1:4" ht="15.75">
      <c r="A42" s="2" t="s">
        <v>3</v>
      </c>
      <c r="B42" s="81" t="s">
        <v>3</v>
      </c>
      <c r="C42" s="81" t="s">
        <v>3</v>
      </c>
      <c r="D42" s="62"/>
    </row>
    <row r="43" spans="1:4" ht="18.75">
      <c r="A43" s="154" t="s">
        <v>137</v>
      </c>
      <c r="B43" s="174">
        <f>SUM(B45:B47)</f>
        <v>161471.7</v>
      </c>
      <c r="C43" s="81">
        <f>SUM(C45:C47)</f>
        <v>263425.95</v>
      </c>
      <c r="D43" s="73"/>
    </row>
    <row r="44" spans="1:3" ht="15.75" hidden="1">
      <c r="A44" s="2" t="s">
        <v>3</v>
      </c>
      <c r="B44" s="81" t="s">
        <v>3</v>
      </c>
      <c r="C44" s="81" t="s">
        <v>3</v>
      </c>
    </row>
    <row r="45" spans="1:3" ht="15.75" hidden="1">
      <c r="A45" s="2" t="s">
        <v>45</v>
      </c>
      <c r="B45" s="81">
        <v>161471.7</v>
      </c>
      <c r="C45" s="81">
        <v>263425.95</v>
      </c>
    </row>
    <row r="46" spans="1:3" ht="15.75" hidden="1">
      <c r="A46" s="2" t="s">
        <v>3</v>
      </c>
      <c r="B46" s="81" t="s">
        <v>3</v>
      </c>
      <c r="C46" s="81" t="s">
        <v>3</v>
      </c>
    </row>
    <row r="47" spans="1:3" ht="15.75" hidden="1">
      <c r="A47" s="2" t="s">
        <v>46</v>
      </c>
      <c r="B47" s="81">
        <v>0</v>
      </c>
      <c r="C47" s="81">
        <v>0</v>
      </c>
    </row>
    <row r="48" spans="1:3" ht="15.75">
      <c r="A48" s="2" t="s">
        <v>3</v>
      </c>
      <c r="B48" s="81" t="s">
        <v>3</v>
      </c>
      <c r="C48" s="81" t="s">
        <v>3</v>
      </c>
    </row>
    <row r="49" spans="1:3" ht="15.75">
      <c r="A49" s="3" t="s">
        <v>47</v>
      </c>
      <c r="B49" s="159">
        <f>B25+B27+B35+B43</f>
        <v>-286408916.37999994</v>
      </c>
      <c r="C49" s="159">
        <f>C25+C27+C35+C43</f>
        <v>-151110036.82999998</v>
      </c>
    </row>
    <row r="50" spans="1:3" ht="15.75">
      <c r="A50" s="2" t="s">
        <v>3</v>
      </c>
      <c r="B50" s="81" t="s">
        <v>3</v>
      </c>
      <c r="C50" s="81" t="s">
        <v>3</v>
      </c>
    </row>
    <row r="51" spans="1:3" ht="18.75">
      <c r="A51" s="154" t="s">
        <v>138</v>
      </c>
      <c r="B51" s="81">
        <v>5035761.22</v>
      </c>
      <c r="C51" s="81">
        <v>5204119.87</v>
      </c>
    </row>
    <row r="52" spans="1:3" ht="15.75">
      <c r="A52" s="2" t="s">
        <v>3</v>
      </c>
      <c r="B52" s="81" t="s">
        <v>3</v>
      </c>
      <c r="C52" s="81" t="s">
        <v>3</v>
      </c>
    </row>
    <row r="53" spans="1:3" ht="18.75">
      <c r="A53" s="154" t="s">
        <v>139</v>
      </c>
      <c r="B53" s="81">
        <v>-1509593.34</v>
      </c>
      <c r="C53" s="81">
        <v>-116779973.91</v>
      </c>
    </row>
    <row r="54" spans="1:3" ht="15.75">
      <c r="A54" s="2" t="s">
        <v>3</v>
      </c>
      <c r="B54" s="81" t="s">
        <v>3</v>
      </c>
      <c r="C54" s="81" t="s">
        <v>3</v>
      </c>
    </row>
    <row r="55" spans="1:9" ht="15.75">
      <c r="A55" s="154" t="s">
        <v>143</v>
      </c>
      <c r="B55" s="81">
        <v>742351.05</v>
      </c>
      <c r="C55" s="81">
        <v>582580.83</v>
      </c>
      <c r="G55" s="181"/>
      <c r="I55" s="181"/>
    </row>
    <row r="56" spans="1:3" ht="15.75">
      <c r="A56" s="2" t="s">
        <v>3</v>
      </c>
      <c r="B56" s="81" t="s">
        <v>3</v>
      </c>
      <c r="C56" s="81" t="s">
        <v>3</v>
      </c>
    </row>
    <row r="57" spans="1:3" ht="18.75">
      <c r="A57" s="2" t="s">
        <v>141</v>
      </c>
      <c r="B57" s="81">
        <v>-57929.68</v>
      </c>
      <c r="C57" s="81">
        <v>-124806.89</v>
      </c>
    </row>
    <row r="58" spans="1:3" ht="15.75">
      <c r="A58" s="2" t="s">
        <v>3</v>
      </c>
      <c r="B58" s="81" t="s">
        <v>3</v>
      </c>
      <c r="C58" s="81" t="s">
        <v>3</v>
      </c>
    </row>
    <row r="59" spans="1:3" ht="15.75">
      <c r="A59" s="154" t="s">
        <v>144</v>
      </c>
      <c r="B59" s="81">
        <v>10035383.78</v>
      </c>
      <c r="C59" s="81">
        <v>79001320</v>
      </c>
    </row>
    <row r="60" spans="1:3" ht="15.75">
      <c r="A60" s="2" t="s">
        <v>3</v>
      </c>
      <c r="B60" s="81" t="s">
        <v>3</v>
      </c>
      <c r="C60" s="81" t="s">
        <v>3</v>
      </c>
    </row>
    <row r="61" spans="1:8" ht="18.75">
      <c r="A61" s="154" t="s">
        <v>142</v>
      </c>
      <c r="B61" s="81">
        <f>B63+B65</f>
        <v>-26512789.909999847</v>
      </c>
      <c r="C61" s="160">
        <f>C63+C65</f>
        <v>12429303.970000029</v>
      </c>
      <c r="F61" s="94"/>
      <c r="G61" s="94"/>
      <c r="H61" s="94"/>
    </row>
    <row r="62" spans="1:8" ht="15.75" hidden="1">
      <c r="A62" s="2" t="s">
        <v>3</v>
      </c>
      <c r="B62" s="81" t="s">
        <v>3</v>
      </c>
      <c r="C62" s="81" t="s">
        <v>3</v>
      </c>
      <c r="F62" s="94"/>
      <c r="G62" s="94"/>
      <c r="H62" s="94"/>
    </row>
    <row r="63" spans="1:8" ht="15.75" hidden="1">
      <c r="A63" s="2" t="s">
        <v>68</v>
      </c>
      <c r="B63" s="81">
        <v>1676646739.17</v>
      </c>
      <c r="C63" s="81">
        <v>1595640261.25</v>
      </c>
      <c r="F63" s="94"/>
      <c r="G63" s="94"/>
      <c r="H63" s="94"/>
    </row>
    <row r="64" spans="1:8" ht="15.75" hidden="1">
      <c r="A64" s="2" t="s">
        <v>3</v>
      </c>
      <c r="B64" s="81" t="s">
        <v>3</v>
      </c>
      <c r="C64" s="81" t="s">
        <v>3</v>
      </c>
      <c r="F64" s="94"/>
      <c r="G64" s="94"/>
      <c r="H64" s="94"/>
    </row>
    <row r="65" spans="1:4" ht="15.75" hidden="1">
      <c r="A65" s="2" t="s">
        <v>48</v>
      </c>
      <c r="B65" s="81">
        <v>-1703159529.08</v>
      </c>
      <c r="C65" s="81">
        <v>-1583210957.28</v>
      </c>
      <c r="D65" s="41"/>
    </row>
    <row r="66" spans="1:3" ht="15.75">
      <c r="A66" s="2" t="s">
        <v>3</v>
      </c>
      <c r="B66" s="81" t="s">
        <v>3</v>
      </c>
      <c r="C66" s="81" t="s">
        <v>3</v>
      </c>
    </row>
    <row r="67" spans="1:3" ht="15.75">
      <c r="A67" s="3" t="s">
        <v>49</v>
      </c>
      <c r="B67" s="159">
        <f>B49+B51+B53+B55+B57+B59+B61</f>
        <v>-298675733.25999975</v>
      </c>
      <c r="C67" s="159">
        <f>C49+C51+C53+C55+C57+C59+C61</f>
        <v>-170797492.95999992</v>
      </c>
    </row>
    <row r="68" spans="1:3" ht="15.75">
      <c r="A68" s="2" t="s">
        <v>3</v>
      </c>
      <c r="B68" s="81"/>
      <c r="C68" s="81" t="s">
        <v>3</v>
      </c>
    </row>
    <row r="69" spans="1:3" ht="15.75">
      <c r="A69" s="2" t="s">
        <v>50</v>
      </c>
      <c r="B69" s="81">
        <v>0</v>
      </c>
      <c r="C69" s="81">
        <v>0</v>
      </c>
    </row>
    <row r="70" spans="1:3" ht="15.75">
      <c r="A70" s="2"/>
      <c r="B70" s="81" t="s">
        <v>3</v>
      </c>
      <c r="C70" s="81" t="s">
        <v>3</v>
      </c>
    </row>
    <row r="71" spans="1:4" ht="15.75">
      <c r="A71" s="2" t="s">
        <v>51</v>
      </c>
      <c r="B71" s="81">
        <v>0</v>
      </c>
      <c r="C71" s="81">
        <v>0</v>
      </c>
      <c r="D71" s="94"/>
    </row>
    <row r="72" spans="1:4" ht="15.75">
      <c r="A72" s="2"/>
      <c r="B72" s="81" t="s">
        <v>3</v>
      </c>
      <c r="C72" s="81" t="s">
        <v>3</v>
      </c>
      <c r="D72" s="94"/>
    </row>
    <row r="73" spans="1:4" ht="18.75">
      <c r="A73" s="85" t="s">
        <v>140</v>
      </c>
      <c r="B73" s="159">
        <f>B67+B69+B71</f>
        <v>-298675733.25999975</v>
      </c>
      <c r="C73" s="159">
        <f>C67+C69+C71</f>
        <v>-170797492.95999992</v>
      </c>
      <c r="D73" s="94"/>
    </row>
    <row r="74" spans="1:4" ht="15.75">
      <c r="A74" s="4" t="s">
        <v>3</v>
      </c>
      <c r="B74" s="82"/>
      <c r="C74" s="82" t="s">
        <v>3</v>
      </c>
      <c r="D74" s="149"/>
    </row>
    <row r="76" spans="2:3" ht="12.75">
      <c r="B76" s="94"/>
      <c r="C76" s="94"/>
    </row>
    <row r="78" spans="2:3" ht="12.75">
      <c r="B78" s="149"/>
      <c r="C78" s="149"/>
    </row>
    <row r="80" spans="1:8" ht="15.75">
      <c r="A80" s="161"/>
      <c r="B80" s="162"/>
      <c r="C80" s="161"/>
      <c r="D80" s="163"/>
      <c r="E80" s="162"/>
      <c r="F80" s="164"/>
      <c r="G80" s="162"/>
      <c r="H80" s="161"/>
    </row>
    <row r="81" spans="1:8" ht="15.75">
      <c r="A81" s="161"/>
      <c r="B81" s="162"/>
      <c r="C81" s="165"/>
      <c r="D81" s="163"/>
      <c r="E81" s="166"/>
      <c r="F81" s="166"/>
      <c r="G81" s="166"/>
      <c r="H81" s="165"/>
    </row>
    <row r="82" spans="1:8" ht="15.75">
      <c r="A82" s="211"/>
      <c r="B82" s="212"/>
      <c r="C82" s="165"/>
      <c r="D82" s="163"/>
      <c r="E82" s="166"/>
      <c r="F82" s="166"/>
      <c r="G82" s="166"/>
      <c r="H82" s="165"/>
    </row>
    <row r="89" ht="12.75"/>
    <row r="90" ht="12.75"/>
    <row r="91" ht="12.75"/>
  </sheetData>
  <sheetProtection/>
  <mergeCells count="7">
    <mergeCell ref="A82:B82"/>
    <mergeCell ref="A7:C7"/>
    <mergeCell ref="A8:C8"/>
    <mergeCell ref="A9:C9"/>
    <mergeCell ref="A10:C10"/>
    <mergeCell ref="A11:C11"/>
    <mergeCell ref="A12:C12"/>
  </mergeCells>
  <printOptions horizontalCentered="1"/>
  <pageMargins left="0.6692913385826772" right="0.5905511811023623" top="0.31496062992125984" bottom="0.2755905511811024" header="0.31496062992125984" footer="0.2362204724409449"/>
  <pageSetup fitToHeight="1" fitToWidth="1" horizontalDpi="600" verticalDpi="600" orientation="portrait" paperSize="9" scale="61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H41"/>
  <sheetViews>
    <sheetView showGridLines="0" view="pageBreakPreview" zoomScale="70" zoomScaleSheetLayoutView="70" zoomScalePageLayoutView="0" workbookViewId="0" topLeftCell="A1">
      <selection activeCell="C30" sqref="C30"/>
    </sheetView>
  </sheetViews>
  <sheetFormatPr defaultColWidth="20.00390625" defaultRowHeight="15"/>
  <cols>
    <col min="1" max="1" width="79.421875" style="6" customWidth="1"/>
    <col min="2" max="3" width="22.421875" style="6" customWidth="1"/>
    <col min="4" max="4" width="16.00390625" style="6" customWidth="1"/>
    <col min="5" max="5" width="10.8515625" style="6" customWidth="1"/>
    <col min="6" max="247" width="11.421875" style="6" customWidth="1"/>
    <col min="248" max="248" width="10.57421875" style="6" customWidth="1"/>
    <col min="249" max="249" width="20.57421875" style="6" customWidth="1"/>
    <col min="250" max="250" width="33.421875" style="6" customWidth="1"/>
    <col min="251" max="251" width="16.00390625" style="6" customWidth="1"/>
    <col min="252" max="252" width="16.421875" style="6" customWidth="1"/>
    <col min="253" max="16384" width="20.00390625" style="6" customWidth="1"/>
  </cols>
  <sheetData>
    <row r="1" ht="12.75"/>
    <row r="2" ht="12.75"/>
    <row r="3" ht="12.75"/>
    <row r="4" ht="12.75"/>
    <row r="5" ht="12.75"/>
    <row r="6" ht="12.75"/>
    <row r="9" spans="1:3" ht="15.75">
      <c r="A9" s="213" t="s">
        <v>0</v>
      </c>
      <c r="B9" s="214"/>
      <c r="C9" s="215"/>
    </row>
    <row r="10" spans="1:3" ht="15.75">
      <c r="A10" s="216" t="s">
        <v>1</v>
      </c>
      <c r="B10" s="217"/>
      <c r="C10" s="218"/>
    </row>
    <row r="11" spans="1:3" ht="15.75">
      <c r="A11" s="219" t="s">
        <v>44</v>
      </c>
      <c r="B11" s="220"/>
      <c r="C11" s="221"/>
    </row>
    <row r="12" spans="1:3" ht="15.75">
      <c r="A12" s="213"/>
      <c r="B12" s="214"/>
      <c r="C12" s="215"/>
    </row>
    <row r="13" spans="1:3" ht="15.75">
      <c r="A13" s="216" t="s">
        <v>92</v>
      </c>
      <c r="B13" s="217"/>
      <c r="C13" s="218"/>
    </row>
    <row r="14" spans="1:3" ht="15.75">
      <c r="A14" s="219"/>
      <c r="B14" s="220"/>
      <c r="C14" s="221"/>
    </row>
    <row r="15" spans="1:3" ht="15.75">
      <c r="A15" s="86"/>
      <c r="B15" s="87"/>
      <c r="C15" s="87"/>
    </row>
    <row r="16" spans="1:3" ht="15.75">
      <c r="A16" s="1"/>
      <c r="B16" s="153" t="s">
        <v>100</v>
      </c>
      <c r="C16" s="153" t="s">
        <v>101</v>
      </c>
    </row>
    <row r="17" spans="1:3" ht="15.75">
      <c r="A17" s="2"/>
      <c r="B17" s="79" t="s">
        <v>2</v>
      </c>
      <c r="C17" s="79" t="s">
        <v>2</v>
      </c>
    </row>
    <row r="18" spans="1:3" ht="15.75">
      <c r="A18" s="2"/>
      <c r="B18" s="80"/>
      <c r="C18" s="80"/>
    </row>
    <row r="19" spans="1:3" ht="15.75">
      <c r="A19" s="85" t="s">
        <v>65</v>
      </c>
      <c r="B19" s="84">
        <v>-298675733.26</v>
      </c>
      <c r="C19" s="182">
        <v>-170797492.96</v>
      </c>
    </row>
    <row r="20" spans="1:3" ht="15.75">
      <c r="A20" s="2" t="s">
        <v>3</v>
      </c>
      <c r="B20" s="81"/>
      <c r="C20" s="81"/>
    </row>
    <row r="21" spans="1:3" ht="15.75">
      <c r="A21" s="2" t="s">
        <v>3</v>
      </c>
      <c r="B21" s="81" t="s">
        <v>3</v>
      </c>
      <c r="C21" s="81" t="s">
        <v>3</v>
      </c>
    </row>
    <row r="22" spans="1:3" ht="15.75">
      <c r="A22" s="3" t="s">
        <v>35</v>
      </c>
      <c r="B22" s="84">
        <f>B19</f>
        <v>-298675733.26</v>
      </c>
      <c r="C22" s="159">
        <f>C19</f>
        <v>-170797492.96</v>
      </c>
    </row>
    <row r="23" spans="1:3" ht="15.75">
      <c r="A23" s="2" t="s">
        <v>3</v>
      </c>
      <c r="B23" s="81" t="s">
        <v>3</v>
      </c>
      <c r="C23" s="81" t="s">
        <v>3</v>
      </c>
    </row>
    <row r="24" spans="1:3" ht="15.75">
      <c r="A24" s="4" t="s">
        <v>3</v>
      </c>
      <c r="B24" s="82" t="s">
        <v>3</v>
      </c>
      <c r="C24" s="82" t="s">
        <v>3</v>
      </c>
    </row>
    <row r="27" spans="2:3" ht="12.75">
      <c r="B27" s="41"/>
      <c r="C27" s="41"/>
    </row>
    <row r="31" ht="12.75"/>
    <row r="32" ht="12.75"/>
    <row r="33" ht="12.75"/>
    <row r="34" ht="12.75"/>
    <row r="39" spans="1:8" ht="15.75">
      <c r="A39" s="161"/>
      <c r="B39" s="162"/>
      <c r="C39" s="161"/>
      <c r="D39" s="163"/>
      <c r="E39" s="162"/>
      <c r="F39" s="164"/>
      <c r="G39" s="162"/>
      <c r="H39" s="161"/>
    </row>
    <row r="40" spans="1:8" ht="15.75">
      <c r="A40" s="161"/>
      <c r="B40" s="162"/>
      <c r="C40" s="165"/>
      <c r="D40" s="163"/>
      <c r="E40" s="166"/>
      <c r="F40" s="166"/>
      <c r="G40" s="166"/>
      <c r="H40" s="165"/>
    </row>
    <row r="41" spans="1:8" ht="15.75">
      <c r="A41" s="211"/>
      <c r="B41" s="212"/>
      <c r="C41" s="165"/>
      <c r="D41" s="163"/>
      <c r="E41" s="166"/>
      <c r="F41" s="166"/>
      <c r="G41" s="166"/>
      <c r="H41" s="165"/>
    </row>
    <row r="42" ht="12.75"/>
  </sheetData>
  <sheetProtection/>
  <mergeCells count="7">
    <mergeCell ref="A41:B41"/>
    <mergeCell ref="A9:C9"/>
    <mergeCell ref="A10:C10"/>
    <mergeCell ref="A11:C11"/>
    <mergeCell ref="A12:C12"/>
    <mergeCell ref="A13:C13"/>
    <mergeCell ref="A14:C14"/>
  </mergeCells>
  <printOptions horizontalCentered="1"/>
  <pageMargins left="0.6692913385826772" right="0.5905511811023623" top="0.31496062992125984" bottom="0.2755905511811024" header="0.31496062992125984" footer="0.2362204724409449"/>
  <pageSetup fitToHeight="1" fitToWidth="1" horizontalDpi="600" verticalDpi="600" orientation="portrait" paperSize="9" scale="63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Q96"/>
  <sheetViews>
    <sheetView view="pageBreakPreview" zoomScale="70" zoomScaleSheetLayoutView="70" zoomScalePageLayoutView="0" workbookViewId="0" topLeftCell="A6">
      <selection activeCell="H47" sqref="H47"/>
    </sheetView>
  </sheetViews>
  <sheetFormatPr defaultColWidth="11.421875" defaultRowHeight="15"/>
  <cols>
    <col min="1" max="1" width="11.421875" style="6" customWidth="1"/>
    <col min="2" max="2" width="28.00390625" style="6" customWidth="1"/>
    <col min="3" max="3" width="55.57421875" style="6" customWidth="1"/>
    <col min="4" max="5" width="28.57421875" style="6" customWidth="1"/>
    <col min="6" max="6" width="13.421875" style="6" customWidth="1"/>
    <col min="7" max="7" width="16.57421875" style="6" bestFit="1" customWidth="1"/>
    <col min="8" max="8" width="17.421875" style="6" bestFit="1" customWidth="1"/>
    <col min="9" max="9" width="22.57421875" style="6" bestFit="1" customWidth="1"/>
    <col min="10" max="10" width="16.140625" style="6" bestFit="1" customWidth="1"/>
    <col min="11" max="11" width="16.57421875" style="6" customWidth="1"/>
    <col min="12" max="14" width="12.8515625" style="6" bestFit="1" customWidth="1"/>
    <col min="15" max="15" width="13.00390625" style="6" bestFit="1" customWidth="1"/>
    <col min="16" max="244" width="11.421875" style="6" customWidth="1"/>
    <col min="245" max="16384" width="11.421875" style="48" customWidth="1"/>
  </cols>
  <sheetData>
    <row r="1" ht="12.75"/>
    <row r="2" ht="12.75"/>
    <row r="3" ht="12.75"/>
    <row r="4" ht="12.75"/>
    <row r="5" ht="12.75"/>
    <row r="6" ht="9" customHeight="1"/>
    <row r="7" spans="1:5" ht="23.25" customHeight="1">
      <c r="A7" s="226" t="s">
        <v>21</v>
      </c>
      <c r="B7" s="227"/>
      <c r="C7" s="227"/>
      <c r="D7" s="227"/>
      <c r="E7" s="228"/>
    </row>
    <row r="8" spans="1:5" ht="21" customHeight="1">
      <c r="A8" s="229" t="s">
        <v>1</v>
      </c>
      <c r="B8" s="230"/>
      <c r="C8" s="230"/>
      <c r="D8" s="230"/>
      <c r="E8" s="225"/>
    </row>
    <row r="9" spans="1:5" ht="21.75" customHeight="1">
      <c r="A9" s="229" t="s">
        <v>44</v>
      </c>
      <c r="B9" s="231"/>
      <c r="C9" s="231"/>
      <c r="D9" s="231"/>
      <c r="E9" s="232"/>
    </row>
    <row r="10" spans="1:5" ht="8.25" customHeight="1">
      <c r="A10" s="7"/>
      <c r="B10" s="8"/>
      <c r="C10" s="9"/>
      <c r="D10" s="8"/>
      <c r="E10" s="10"/>
    </row>
    <row r="11" spans="1:5" ht="15.75" customHeight="1">
      <c r="A11" s="233"/>
      <c r="B11" s="224"/>
      <c r="C11" s="224"/>
      <c r="D11" s="224"/>
      <c r="E11" s="225"/>
    </row>
    <row r="12" spans="1:5" ht="24.75" customHeight="1">
      <c r="A12" s="229" t="s">
        <v>93</v>
      </c>
      <c r="B12" s="230"/>
      <c r="C12" s="230"/>
      <c r="D12" s="230"/>
      <c r="E12" s="225"/>
    </row>
    <row r="13" spans="1:5" ht="7.5" customHeight="1">
      <c r="A13" s="233"/>
      <c r="B13" s="224"/>
      <c r="C13" s="224"/>
      <c r="D13" s="224"/>
      <c r="E13" s="225"/>
    </row>
    <row r="14" spans="1:5" ht="9" customHeight="1">
      <c r="A14" s="222"/>
      <c r="B14" s="223"/>
      <c r="C14" s="223"/>
      <c r="D14" s="224"/>
      <c r="E14" s="225"/>
    </row>
    <row r="15" spans="1:5" ht="15">
      <c r="A15" s="11"/>
      <c r="B15" s="12"/>
      <c r="C15" s="13"/>
      <c r="D15" s="83" t="s">
        <v>102</v>
      </c>
      <c r="E15" s="83" t="s">
        <v>103</v>
      </c>
    </row>
    <row r="16" spans="2:8" ht="14.25">
      <c r="B16" s="13"/>
      <c r="C16" s="13"/>
      <c r="D16" s="15" t="s">
        <v>2</v>
      </c>
      <c r="E16" s="16" t="s">
        <v>2</v>
      </c>
      <c r="G16" s="41"/>
      <c r="H16" s="41"/>
    </row>
    <row r="17" spans="1:14" s="6" customFormat="1" ht="15">
      <c r="A17" s="11"/>
      <c r="B17" s="12"/>
      <c r="C17" s="12"/>
      <c r="D17" s="185"/>
      <c r="E17" s="183"/>
      <c r="I17" s="92"/>
      <c r="J17" s="92"/>
      <c r="N17" s="41"/>
    </row>
    <row r="18" spans="1:10" s="6" customFormat="1" ht="15">
      <c r="A18" s="11"/>
      <c r="B18" s="12"/>
      <c r="C18" s="12"/>
      <c r="D18" s="17"/>
      <c r="E18" s="183"/>
      <c r="H18" s="41"/>
      <c r="I18" s="92"/>
      <c r="J18" s="92"/>
    </row>
    <row r="19" spans="1:10" s="6" customFormat="1" ht="15">
      <c r="A19" s="14" t="s">
        <v>53</v>
      </c>
      <c r="B19" s="12"/>
      <c r="C19" s="12"/>
      <c r="D19" s="50">
        <f>SUM(D21:D27)</f>
        <v>29649834.79</v>
      </c>
      <c r="E19" s="180">
        <f>SUM(E21:E27)</f>
        <v>111001883.16</v>
      </c>
      <c r="I19" s="92"/>
      <c r="J19" s="92"/>
    </row>
    <row r="20" spans="1:10" s="6" customFormat="1" ht="14.25">
      <c r="A20" s="19"/>
      <c r="B20" s="20"/>
      <c r="C20" s="21"/>
      <c r="D20" s="50"/>
      <c r="E20" s="180"/>
      <c r="H20" s="41"/>
      <c r="I20" s="41"/>
      <c r="J20" s="41"/>
    </row>
    <row r="21" spans="1:10" s="6" customFormat="1" ht="15">
      <c r="A21" s="22" t="s">
        <v>158</v>
      </c>
      <c r="B21" s="23"/>
      <c r="C21" s="24"/>
      <c r="D21" s="51">
        <v>14800381.5</v>
      </c>
      <c r="E21" s="184">
        <v>13130254.31</v>
      </c>
      <c r="J21" s="92"/>
    </row>
    <row r="22" spans="1:17" s="6" customFormat="1" ht="15">
      <c r="A22" s="22"/>
      <c r="B22" s="12"/>
      <c r="C22" s="25"/>
      <c r="D22" s="51"/>
      <c r="E22" s="184"/>
      <c r="G22" s="89"/>
      <c r="H22" s="89"/>
      <c r="I22" s="92"/>
      <c r="J22" s="92"/>
      <c r="K22" s="89"/>
      <c r="L22" s="89"/>
      <c r="M22" s="89"/>
      <c r="N22" s="89"/>
      <c r="O22" s="89"/>
      <c r="P22" s="89"/>
      <c r="Q22" s="89"/>
    </row>
    <row r="23" spans="1:10" s="6" customFormat="1" ht="15">
      <c r="A23" s="22" t="s">
        <v>159</v>
      </c>
      <c r="B23" s="12"/>
      <c r="C23" s="25"/>
      <c r="D23" s="51">
        <f>1664050.98+2407667.48+742351.05</f>
        <v>4814069.51</v>
      </c>
      <c r="E23" s="51">
        <v>18870308.85</v>
      </c>
      <c r="I23" s="92"/>
      <c r="J23" s="92"/>
    </row>
    <row r="24" spans="1:10" s="6" customFormat="1" ht="15">
      <c r="A24" s="22"/>
      <c r="B24" s="12"/>
      <c r="C24" s="25"/>
      <c r="D24" s="51"/>
      <c r="E24" s="51"/>
      <c r="I24" s="92"/>
      <c r="J24" s="92"/>
    </row>
    <row r="25" spans="1:10" s="6" customFormat="1" ht="15">
      <c r="A25" s="22" t="s">
        <v>160</v>
      </c>
      <c r="B25" s="12"/>
      <c r="C25" s="25"/>
      <c r="D25" s="51">
        <v>0</v>
      </c>
      <c r="E25" s="51">
        <v>0</v>
      </c>
      <c r="H25" s="41"/>
      <c r="I25" s="41"/>
      <c r="J25" s="41"/>
    </row>
    <row r="26" spans="1:10" s="6" customFormat="1" ht="15">
      <c r="A26" s="22"/>
      <c r="B26" s="13"/>
      <c r="C26" s="25"/>
      <c r="D26" s="51"/>
      <c r="E26" s="51"/>
      <c r="H26" s="41"/>
      <c r="I26" s="41"/>
      <c r="J26" s="92"/>
    </row>
    <row r="27" spans="1:10" s="6" customFormat="1" ht="15">
      <c r="A27" s="22" t="s">
        <v>161</v>
      </c>
      <c r="B27" s="13"/>
      <c r="C27" s="25"/>
      <c r="D27" s="51">
        <v>10035383.78</v>
      </c>
      <c r="E27" s="51">
        <v>79001320</v>
      </c>
      <c r="H27" s="41"/>
      <c r="I27" s="41"/>
      <c r="J27" s="41"/>
    </row>
    <row r="28" spans="1:9" s="6" customFormat="1" ht="15">
      <c r="A28" s="22"/>
      <c r="B28" s="12"/>
      <c r="C28" s="25"/>
      <c r="D28" s="51"/>
      <c r="E28" s="51"/>
      <c r="H28" s="41"/>
      <c r="I28" s="41"/>
    </row>
    <row r="29" spans="1:8" s="6" customFormat="1" ht="15">
      <c r="A29" s="22"/>
      <c r="B29" s="12"/>
      <c r="C29" s="25"/>
      <c r="D29" s="51"/>
      <c r="E29" s="51"/>
      <c r="H29" s="41"/>
    </row>
    <row r="30" spans="1:8" s="6" customFormat="1" ht="15">
      <c r="A30" s="14" t="s">
        <v>54</v>
      </c>
      <c r="B30" s="12"/>
      <c r="C30" s="25"/>
      <c r="D30" s="50">
        <f>SUM(D32:D38)</f>
        <v>222606755.86</v>
      </c>
      <c r="E30" s="50">
        <f>SUM(E32:E38)</f>
        <v>203092750.13</v>
      </c>
      <c r="H30" s="149"/>
    </row>
    <row r="31" spans="1:8" s="6" customFormat="1" ht="15">
      <c r="A31" s="11"/>
      <c r="B31" s="12"/>
      <c r="C31" s="25"/>
      <c r="D31" s="51"/>
      <c r="E31" s="51"/>
      <c r="H31" s="94"/>
    </row>
    <row r="32" spans="1:8" s="6" customFormat="1" ht="15">
      <c r="A32" s="22" t="s">
        <v>162</v>
      </c>
      <c r="B32" s="23"/>
      <c r="C32" s="25"/>
      <c r="D32" s="51">
        <v>1848855.02</v>
      </c>
      <c r="E32" s="51">
        <v>1614784.33</v>
      </c>
      <c r="H32" s="149"/>
    </row>
    <row r="33" spans="1:8" s="6" customFormat="1" ht="15">
      <c r="A33" s="22"/>
      <c r="B33" s="12"/>
      <c r="C33" s="25"/>
      <c r="D33" s="51"/>
      <c r="E33" s="51"/>
      <c r="H33" s="41"/>
    </row>
    <row r="34" spans="1:10" s="6" customFormat="1" ht="15">
      <c r="A34" s="22" t="s">
        <v>163</v>
      </c>
      <c r="B34" s="12"/>
      <c r="C34" s="25"/>
      <c r="D34" s="51">
        <f>268297405.66-D44</f>
        <v>220699971.16</v>
      </c>
      <c r="E34" s="51">
        <v>201353158.91</v>
      </c>
      <c r="J34" s="41"/>
    </row>
    <row r="35" spans="1:10" s="6" customFormat="1" ht="15">
      <c r="A35" s="22"/>
      <c r="B35" s="12"/>
      <c r="C35" s="25"/>
      <c r="D35" s="51"/>
      <c r="E35" s="51"/>
      <c r="J35" s="41"/>
    </row>
    <row r="36" spans="1:10" s="6" customFormat="1" ht="15">
      <c r="A36" s="22" t="s">
        <v>164</v>
      </c>
      <c r="B36" s="12"/>
      <c r="C36" s="25"/>
      <c r="D36" s="51">
        <v>57929.68</v>
      </c>
      <c r="E36" s="51">
        <v>124806.89</v>
      </c>
      <c r="J36" s="41"/>
    </row>
    <row r="37" spans="1:10" s="6" customFormat="1" ht="15">
      <c r="A37" s="22"/>
      <c r="B37" s="13"/>
      <c r="C37" s="25"/>
      <c r="D37" s="51"/>
      <c r="E37" s="51"/>
      <c r="J37" s="41"/>
    </row>
    <row r="38" spans="1:5" s="6" customFormat="1" ht="15">
      <c r="A38" s="22" t="s">
        <v>165</v>
      </c>
      <c r="B38" s="13"/>
      <c r="C38" s="25"/>
      <c r="D38" s="51">
        <v>0</v>
      </c>
      <c r="E38" s="51">
        <v>0</v>
      </c>
    </row>
    <row r="39" spans="1:10" s="6" customFormat="1" ht="15">
      <c r="A39" s="22"/>
      <c r="B39" s="13"/>
      <c r="C39" s="25"/>
      <c r="D39" s="51"/>
      <c r="E39" s="51"/>
      <c r="J39" s="92"/>
    </row>
    <row r="40" spans="1:10" s="6" customFormat="1" ht="15">
      <c r="A40" s="22"/>
      <c r="B40" s="13"/>
      <c r="C40" s="25"/>
      <c r="D40" s="51"/>
      <c r="E40" s="51"/>
      <c r="I40" s="91"/>
      <c r="J40" s="92"/>
    </row>
    <row r="41" spans="1:17" s="89" customFormat="1" ht="15">
      <c r="A41" s="14" t="s">
        <v>55</v>
      </c>
      <c r="B41" s="13"/>
      <c r="C41" s="88"/>
      <c r="D41" s="50">
        <f>D19-D30</f>
        <v>-192956921.07000002</v>
      </c>
      <c r="E41" s="50">
        <f>E19-E30</f>
        <v>-92090866.97</v>
      </c>
      <c r="G41" s="41"/>
      <c r="H41" s="150"/>
      <c r="I41" s="91"/>
      <c r="J41" s="92"/>
      <c r="K41" s="90"/>
      <c r="L41" s="94"/>
      <c r="M41" s="94"/>
      <c r="N41" s="6"/>
      <c r="O41" s="6"/>
      <c r="P41" s="6"/>
      <c r="Q41" s="6"/>
    </row>
    <row r="42" spans="1:13" s="6" customFormat="1" ht="15">
      <c r="A42" s="22"/>
      <c r="B42" s="13"/>
      <c r="C42" s="25"/>
      <c r="D42" s="51"/>
      <c r="E42" s="51"/>
      <c r="G42" s="41"/>
      <c r="H42" s="150"/>
      <c r="I42" s="91"/>
      <c r="J42" s="92"/>
      <c r="K42" s="94"/>
      <c r="L42" s="94"/>
      <c r="M42" s="94"/>
    </row>
    <row r="43" spans="1:13" s="6" customFormat="1" ht="15">
      <c r="A43" s="22"/>
      <c r="B43" s="13"/>
      <c r="C43" s="25"/>
      <c r="D43" s="51"/>
      <c r="E43" s="51"/>
      <c r="G43" s="41"/>
      <c r="H43" s="41"/>
      <c r="I43" s="150"/>
      <c r="J43" s="92"/>
      <c r="K43" s="94"/>
      <c r="L43" s="94"/>
      <c r="M43" s="94"/>
    </row>
    <row r="44" spans="1:13" s="6" customFormat="1" ht="15">
      <c r="A44" s="14" t="s">
        <v>166</v>
      </c>
      <c r="B44" s="13"/>
      <c r="C44" s="25"/>
      <c r="D44" s="50">
        <v>47597434.5</v>
      </c>
      <c r="E44" s="50">
        <v>48693518.88</v>
      </c>
      <c r="H44" s="167"/>
      <c r="I44" s="92"/>
      <c r="K44" s="94"/>
      <c r="L44" s="94"/>
      <c r="M44" s="94"/>
    </row>
    <row r="45" spans="1:13" s="6" customFormat="1" ht="15">
      <c r="A45" s="22"/>
      <c r="B45" s="13"/>
      <c r="C45" s="25"/>
      <c r="D45" s="50"/>
      <c r="E45" s="50"/>
      <c r="H45" s="92"/>
      <c r="I45" s="92"/>
      <c r="K45" s="94"/>
      <c r="L45" s="94"/>
      <c r="M45" s="94"/>
    </row>
    <row r="46" spans="1:13" s="6" customFormat="1" ht="15">
      <c r="A46" s="22"/>
      <c r="B46" s="13"/>
      <c r="C46" s="25"/>
      <c r="D46" s="50"/>
      <c r="E46" s="50"/>
      <c r="H46" s="92"/>
      <c r="I46" s="92"/>
      <c r="K46" s="94"/>
      <c r="L46" s="94"/>
      <c r="M46" s="94"/>
    </row>
    <row r="47" spans="1:13" s="6" customFormat="1" ht="15">
      <c r="A47" s="14" t="s">
        <v>56</v>
      </c>
      <c r="B47" s="13"/>
      <c r="C47" s="25"/>
      <c r="D47" s="50">
        <f>D41-D44</f>
        <v>-240554355.57000002</v>
      </c>
      <c r="E47" s="50">
        <f>E41-E44</f>
        <v>-140784385.85</v>
      </c>
      <c r="G47" s="152"/>
      <c r="H47" s="151"/>
      <c r="I47" s="93"/>
      <c r="K47" s="94"/>
      <c r="L47" s="94"/>
      <c r="M47" s="94"/>
    </row>
    <row r="48" spans="1:13" s="6" customFormat="1" ht="15">
      <c r="A48" s="22"/>
      <c r="B48" s="13"/>
      <c r="C48" s="25"/>
      <c r="D48" s="51"/>
      <c r="E48" s="51"/>
      <c r="G48" s="41"/>
      <c r="I48" s="94"/>
      <c r="K48" s="94"/>
      <c r="L48" s="94"/>
      <c r="M48" s="94"/>
    </row>
    <row r="49" spans="1:10" s="6" customFormat="1" ht="15">
      <c r="A49" s="22"/>
      <c r="B49" s="13"/>
      <c r="C49" s="25"/>
      <c r="D49" s="51"/>
      <c r="E49" s="51"/>
      <c r="G49" s="41"/>
      <c r="I49" s="94"/>
      <c r="J49" s="92"/>
    </row>
    <row r="50" spans="1:10" s="6" customFormat="1" ht="15">
      <c r="A50" s="14" t="s">
        <v>57</v>
      </c>
      <c r="B50" s="13"/>
      <c r="C50" s="25"/>
      <c r="D50" s="50">
        <f>SUM(D52:D56)</f>
        <v>1634265192.01</v>
      </c>
      <c r="E50" s="50">
        <f>SUM(E52:E56)</f>
        <v>1558540543.6699998</v>
      </c>
      <c r="H50" s="94"/>
      <c r="I50" s="94"/>
      <c r="J50" s="92"/>
    </row>
    <row r="51" spans="1:10" s="6" customFormat="1" ht="15">
      <c r="A51" s="22"/>
      <c r="B51" s="13"/>
      <c r="C51" s="25"/>
      <c r="D51" s="51"/>
      <c r="E51" s="51"/>
      <c r="H51" s="94"/>
      <c r="I51" s="92"/>
      <c r="J51" s="41"/>
    </row>
    <row r="52" spans="1:17" s="6" customFormat="1" ht="15">
      <c r="A52" s="22" t="s">
        <v>167</v>
      </c>
      <c r="B52" s="23"/>
      <c r="C52" s="25"/>
      <c r="D52" s="51">
        <v>161471.7</v>
      </c>
      <c r="E52" s="51">
        <v>263425.95</v>
      </c>
      <c r="I52" s="94"/>
      <c r="J52" s="94"/>
      <c r="K52" s="94"/>
      <c r="L52" s="94"/>
      <c r="M52" s="94"/>
      <c r="N52" s="94"/>
      <c r="O52" s="94"/>
      <c r="P52" s="94"/>
      <c r="Q52" s="94"/>
    </row>
    <row r="53" spans="1:17" s="6" customFormat="1" ht="15">
      <c r="A53" s="22"/>
      <c r="B53" s="12"/>
      <c r="C53" s="25"/>
      <c r="D53" s="51"/>
      <c r="E53" s="51"/>
      <c r="H53" s="94"/>
      <c r="I53" s="92"/>
      <c r="J53" s="94"/>
      <c r="K53" s="94"/>
      <c r="L53" s="94"/>
      <c r="M53" s="94"/>
      <c r="N53" s="94"/>
      <c r="O53" s="94"/>
      <c r="P53" s="94"/>
      <c r="Q53" s="94"/>
    </row>
    <row r="54" spans="1:17" s="6" customFormat="1" ht="15">
      <c r="A54" s="22" t="s">
        <v>168</v>
      </c>
      <c r="B54" s="12"/>
      <c r="C54" s="25"/>
      <c r="D54" s="51">
        <v>5035761.22</v>
      </c>
      <c r="E54" s="51">
        <v>5204119.87</v>
      </c>
      <c r="G54" s="41"/>
      <c r="H54" s="41"/>
      <c r="I54" s="94"/>
      <c r="J54" s="94"/>
      <c r="K54" s="94"/>
      <c r="L54" s="94"/>
      <c r="M54" s="94"/>
      <c r="N54" s="94"/>
      <c r="O54" s="94"/>
      <c r="P54" s="94"/>
      <c r="Q54" s="94"/>
    </row>
    <row r="55" spans="1:17" s="6" customFormat="1" ht="15">
      <c r="A55" s="22"/>
      <c r="B55" s="12"/>
      <c r="C55" s="25"/>
      <c r="D55" s="51"/>
      <c r="E55" s="51"/>
      <c r="G55" s="41"/>
      <c r="H55" s="94"/>
      <c r="I55" s="95"/>
      <c r="J55" s="94"/>
      <c r="K55" s="94"/>
      <c r="L55" s="94"/>
      <c r="M55" s="94"/>
      <c r="N55" s="94"/>
      <c r="O55" s="94"/>
      <c r="P55" s="94"/>
      <c r="Q55" s="94"/>
    </row>
    <row r="56" spans="1:17" s="6" customFormat="1" ht="15">
      <c r="A56" s="22" t="s">
        <v>169</v>
      </c>
      <c r="B56" s="12"/>
      <c r="C56" s="25"/>
      <c r="D56" s="51">
        <v>1629067959.09</v>
      </c>
      <c r="E56" s="51">
        <v>1553072997.85</v>
      </c>
      <c r="G56" s="41"/>
      <c r="H56" s="94"/>
      <c r="I56" s="95"/>
      <c r="J56" s="94"/>
      <c r="K56" s="94"/>
      <c r="L56" s="94"/>
      <c r="M56" s="94"/>
      <c r="N56" s="94"/>
      <c r="O56" s="94"/>
      <c r="P56" s="94"/>
      <c r="Q56" s="94"/>
    </row>
    <row r="57" spans="1:17" s="6" customFormat="1" ht="15">
      <c r="A57" s="22"/>
      <c r="B57" s="13"/>
      <c r="C57" s="25"/>
      <c r="D57" s="51"/>
      <c r="E57" s="51"/>
      <c r="I57" s="94"/>
      <c r="J57" s="94"/>
      <c r="K57" s="94"/>
      <c r="L57" s="94"/>
      <c r="M57" s="94"/>
      <c r="N57" s="94"/>
      <c r="O57" s="94"/>
      <c r="P57" s="94"/>
      <c r="Q57" s="94"/>
    </row>
    <row r="58" spans="1:17" s="6" customFormat="1" ht="15">
      <c r="A58" s="22"/>
      <c r="B58" s="13"/>
      <c r="C58" s="25"/>
      <c r="D58" s="51"/>
      <c r="E58" s="51"/>
      <c r="G58" s="41"/>
      <c r="J58" s="94"/>
      <c r="K58" s="94"/>
      <c r="L58" s="94"/>
      <c r="M58" s="94"/>
      <c r="N58" s="94"/>
      <c r="O58" s="94"/>
      <c r="P58" s="94"/>
      <c r="Q58" s="94"/>
    </row>
    <row r="59" spans="1:17" s="6" customFormat="1" ht="15">
      <c r="A59" s="14" t="s">
        <v>58</v>
      </c>
      <c r="B59" s="13"/>
      <c r="C59" s="25"/>
      <c r="D59" s="50">
        <f>D47+D50</f>
        <v>1393710836.44</v>
      </c>
      <c r="E59" s="50">
        <f>E47+E50</f>
        <v>1417756157.82</v>
      </c>
      <c r="G59" s="41"/>
      <c r="J59" s="94"/>
      <c r="K59" s="94"/>
      <c r="L59" s="94"/>
      <c r="M59" s="94"/>
      <c r="N59" s="94"/>
      <c r="O59" s="94"/>
      <c r="P59" s="94"/>
      <c r="Q59" s="94"/>
    </row>
    <row r="60" spans="1:17" s="6" customFormat="1" ht="15">
      <c r="A60" s="14"/>
      <c r="B60" s="13"/>
      <c r="C60" s="25"/>
      <c r="D60" s="50"/>
      <c r="E60" s="50"/>
      <c r="H60" s="41"/>
      <c r="J60" s="94"/>
      <c r="K60" s="94"/>
      <c r="L60" s="94"/>
      <c r="M60" s="94"/>
      <c r="N60" s="94"/>
      <c r="O60" s="94"/>
      <c r="P60" s="94"/>
      <c r="Q60" s="94"/>
    </row>
    <row r="61" spans="1:17" s="6" customFormat="1" ht="15">
      <c r="A61" s="14"/>
      <c r="B61" s="13"/>
      <c r="C61" s="25"/>
      <c r="D61" s="50"/>
      <c r="E61" s="50"/>
      <c r="G61" s="41"/>
      <c r="I61" s="41"/>
      <c r="J61" s="94"/>
      <c r="K61" s="94"/>
      <c r="L61" s="94"/>
      <c r="M61" s="94"/>
      <c r="N61" s="94"/>
      <c r="O61" s="94"/>
      <c r="P61" s="94"/>
      <c r="Q61" s="94"/>
    </row>
    <row r="62" spans="1:17" s="6" customFormat="1" ht="15">
      <c r="A62" s="14" t="s">
        <v>59</v>
      </c>
      <c r="B62" s="12"/>
      <c r="C62" s="25"/>
      <c r="D62" s="50">
        <f>D64+D71+D77+D81+D79</f>
        <v>1393710836.4400003</v>
      </c>
      <c r="E62" s="50">
        <f>E64+E71+E77+E81+E79</f>
        <v>1417756157.823</v>
      </c>
      <c r="G62" s="149"/>
      <c r="H62" s="149"/>
      <c r="I62" s="149"/>
      <c r="J62" s="94"/>
      <c r="K62" s="94"/>
      <c r="L62" s="94"/>
      <c r="M62" s="94"/>
      <c r="N62" s="94"/>
      <c r="O62" s="94"/>
      <c r="P62" s="94"/>
      <c r="Q62" s="94"/>
    </row>
    <row r="63" spans="1:17" s="6" customFormat="1" ht="15">
      <c r="A63" s="11"/>
      <c r="B63" s="12"/>
      <c r="C63" s="25"/>
      <c r="D63" s="51"/>
      <c r="E63" s="51"/>
      <c r="I63" s="94"/>
      <c r="J63" s="94"/>
      <c r="K63" s="94"/>
      <c r="L63" s="94"/>
      <c r="M63" s="94"/>
      <c r="N63" s="94"/>
      <c r="O63" s="94"/>
      <c r="P63" s="94"/>
      <c r="Q63" s="94"/>
    </row>
    <row r="64" spans="1:10" s="6" customFormat="1" ht="15">
      <c r="A64" s="22" t="s">
        <v>172</v>
      </c>
      <c r="B64" s="23"/>
      <c r="C64" s="25"/>
      <c r="D64" s="50">
        <f>SUM(D66:D69)</f>
        <v>1662330073.6100004</v>
      </c>
      <c r="E64" s="50">
        <f>SUM(E66:E69)</f>
        <v>1467682224.1599998</v>
      </c>
      <c r="G64" s="149"/>
      <c r="I64" s="94"/>
      <c r="J64" s="94"/>
    </row>
    <row r="65" spans="1:10" s="6" customFormat="1" ht="7.5" customHeight="1">
      <c r="A65" s="22"/>
      <c r="B65" s="23"/>
      <c r="C65" s="25"/>
      <c r="D65" s="51"/>
      <c r="E65" s="51"/>
      <c r="H65" s="41"/>
      <c r="I65" s="94"/>
      <c r="J65" s="94"/>
    </row>
    <row r="66" spans="1:7" s="6" customFormat="1" ht="15">
      <c r="A66" s="22" t="s">
        <v>151</v>
      </c>
      <c r="B66" s="23"/>
      <c r="C66" s="25"/>
      <c r="D66" s="51">
        <v>1222313250.39</v>
      </c>
      <c r="E66" s="51">
        <v>1071837850.77</v>
      </c>
      <c r="G66" s="149"/>
    </row>
    <row r="67" spans="1:10" s="6" customFormat="1" ht="15">
      <c r="A67" s="22" t="s">
        <v>175</v>
      </c>
      <c r="B67" s="23"/>
      <c r="C67" s="25"/>
      <c r="D67" s="51">
        <f>5703536.18+3991.98</f>
        <v>5707528.16</v>
      </c>
      <c r="E67" s="51">
        <v>5537605.84</v>
      </c>
      <c r="G67" s="41"/>
      <c r="H67" s="91"/>
      <c r="I67" s="92"/>
      <c r="J67" s="92"/>
    </row>
    <row r="68" spans="1:9" s="6" customFormat="1" ht="15">
      <c r="A68" s="22" t="s">
        <v>173</v>
      </c>
      <c r="B68" s="23"/>
      <c r="C68" s="25"/>
      <c r="D68" s="51">
        <f>84883980.73+285472716.17</f>
        <v>370356696.90000004</v>
      </c>
      <c r="E68" s="51">
        <v>329047013.05</v>
      </c>
      <c r="G68" s="41"/>
      <c r="I68" s="41"/>
    </row>
    <row r="69" spans="1:10" s="6" customFormat="1" ht="15">
      <c r="A69" s="22" t="s">
        <v>152</v>
      </c>
      <c r="B69" s="23"/>
      <c r="C69" s="25"/>
      <c r="D69" s="51">
        <v>63952598.16</v>
      </c>
      <c r="E69" s="51">
        <v>61259754.5</v>
      </c>
      <c r="G69" s="41"/>
      <c r="H69" s="149"/>
      <c r="I69" s="41"/>
      <c r="J69" s="41"/>
    </row>
    <row r="70" spans="1:7" s="6" customFormat="1" ht="15">
      <c r="A70" s="22"/>
      <c r="B70" s="12"/>
      <c r="C70" s="25"/>
      <c r="D70" s="51"/>
      <c r="E70" s="51"/>
      <c r="G70" s="41"/>
    </row>
    <row r="71" spans="1:10" s="6" customFormat="1" ht="15">
      <c r="A71" s="22" t="s">
        <v>153</v>
      </c>
      <c r="B71" s="12"/>
      <c r="C71" s="25"/>
      <c r="D71" s="50">
        <f>D73+D74+D75</f>
        <v>1953926.8599999999</v>
      </c>
      <c r="E71" s="50">
        <f>E73+E74+E75</f>
        <v>4091452.713</v>
      </c>
      <c r="I71" s="149"/>
      <c r="J71" s="149"/>
    </row>
    <row r="72" spans="1:7" s="6" customFormat="1" ht="4.5" customHeight="1">
      <c r="A72" s="22"/>
      <c r="B72" s="12"/>
      <c r="C72" s="25"/>
      <c r="D72" s="51"/>
      <c r="E72" s="51"/>
      <c r="G72" s="41"/>
    </row>
    <row r="73" spans="1:9" s="6" customFormat="1" ht="15">
      <c r="A73" s="22" t="s">
        <v>170</v>
      </c>
      <c r="B73" s="12"/>
      <c r="C73" s="25"/>
      <c r="D73" s="51">
        <f>177632.79+62327.87</f>
        <v>239960.66</v>
      </c>
      <c r="E73" s="51">
        <v>2169752.18</v>
      </c>
      <c r="F73" s="41"/>
      <c r="G73" s="41"/>
      <c r="H73" s="94"/>
      <c r="I73" s="41"/>
    </row>
    <row r="74" spans="1:9" s="6" customFormat="1" ht="15">
      <c r="A74" s="22" t="s">
        <v>174</v>
      </c>
      <c r="B74" s="12"/>
      <c r="C74" s="25"/>
      <c r="D74" s="51">
        <v>1249106.56</v>
      </c>
      <c r="E74" s="51">
        <v>1360164.173</v>
      </c>
      <c r="F74" s="41"/>
      <c r="G74" s="41"/>
      <c r="H74" s="94"/>
      <c r="I74" s="94"/>
    </row>
    <row r="75" spans="1:8" s="6" customFormat="1" ht="15">
      <c r="A75" s="22" t="s">
        <v>171</v>
      </c>
      <c r="B75" s="12"/>
      <c r="C75" s="25"/>
      <c r="D75" s="51">
        <v>464859.64</v>
      </c>
      <c r="E75" s="51">
        <v>561536.36</v>
      </c>
      <c r="F75" s="41"/>
      <c r="H75" s="94"/>
    </row>
    <row r="76" spans="1:9" s="6" customFormat="1" ht="15">
      <c r="A76" s="22"/>
      <c r="B76" s="12"/>
      <c r="C76" s="25"/>
      <c r="D76" s="51"/>
      <c r="E76" s="51"/>
      <c r="G76" s="41"/>
      <c r="H76" s="94"/>
      <c r="I76" s="149"/>
    </row>
    <row r="77" spans="1:6" s="6" customFormat="1" ht="15">
      <c r="A77" s="22" t="s">
        <v>154</v>
      </c>
      <c r="B77" s="12"/>
      <c r="C77" s="25"/>
      <c r="D77" s="51">
        <v>1509593.34</v>
      </c>
      <c r="E77" s="51">
        <v>116779973.91</v>
      </c>
      <c r="F77" s="41"/>
    </row>
    <row r="78" spans="1:9" s="6" customFormat="1" ht="15">
      <c r="A78" s="22"/>
      <c r="B78" s="12"/>
      <c r="C78" s="25"/>
      <c r="D78" s="51"/>
      <c r="E78" s="51"/>
      <c r="F78" s="41"/>
      <c r="G78" s="41"/>
      <c r="I78" s="41"/>
    </row>
    <row r="79" spans="1:8" s="6" customFormat="1" ht="15">
      <c r="A79" s="22" t="s">
        <v>155</v>
      </c>
      <c r="B79" s="12"/>
      <c r="C79" s="25"/>
      <c r="D79" s="51">
        <f>80185.98+26512789.91</f>
        <v>26592975.89</v>
      </c>
      <c r="E79" s="51">
        <v>0</v>
      </c>
      <c r="H79" s="149"/>
    </row>
    <row r="80" spans="1:6" s="6" customFormat="1" ht="15">
      <c r="A80" s="22"/>
      <c r="B80" s="13"/>
      <c r="C80" s="25"/>
      <c r="D80" s="51"/>
      <c r="E80" s="51"/>
      <c r="F80" s="41"/>
    </row>
    <row r="81" spans="1:8" s="6" customFormat="1" ht="15">
      <c r="A81" s="22" t="s">
        <v>156</v>
      </c>
      <c r="B81" s="13"/>
      <c r="C81" s="25"/>
      <c r="D81" s="50">
        <f>D83</f>
        <v>-298675733.26</v>
      </c>
      <c r="E81" s="50">
        <f>E83</f>
        <v>-170797492.96</v>
      </c>
      <c r="F81" s="41"/>
      <c r="H81" s="149"/>
    </row>
    <row r="82" spans="1:5" s="6" customFormat="1" ht="5.25" customHeight="1">
      <c r="A82" s="22"/>
      <c r="B82" s="13"/>
      <c r="C82" s="25"/>
      <c r="D82" s="51"/>
      <c r="E82" s="51"/>
    </row>
    <row r="83" spans="1:6" s="6" customFormat="1" ht="15">
      <c r="A83" s="22" t="s">
        <v>157</v>
      </c>
      <c r="B83" s="13"/>
      <c r="C83" s="25"/>
      <c r="D83" s="51">
        <v>-298675733.26</v>
      </c>
      <c r="E83" s="51">
        <v>-170797492.96</v>
      </c>
      <c r="F83" s="41"/>
    </row>
    <row r="84" spans="1:6" s="6" customFormat="1" ht="21.75" customHeight="1">
      <c r="A84" s="29"/>
      <c r="B84" s="30"/>
      <c r="C84" s="31"/>
      <c r="D84" s="49"/>
      <c r="E84" s="49"/>
      <c r="F84" s="41"/>
    </row>
    <row r="85" spans="1:6" s="6" customFormat="1" ht="15">
      <c r="A85" s="12"/>
      <c r="B85" s="12"/>
      <c r="C85" s="12"/>
      <c r="D85" s="12"/>
      <c r="E85" s="12"/>
      <c r="F85" s="41"/>
    </row>
    <row r="86" spans="1:6" s="6" customFormat="1" ht="15">
      <c r="A86" s="13"/>
      <c r="B86" s="12"/>
      <c r="C86" s="20"/>
      <c r="D86" s="12"/>
      <c r="E86" s="34"/>
      <c r="F86" s="41"/>
    </row>
    <row r="87" spans="1:5" s="6" customFormat="1" ht="15">
      <c r="A87" s="34"/>
      <c r="B87" s="20"/>
      <c r="C87" s="35"/>
      <c r="D87" s="34"/>
      <c r="E87" s="24"/>
    </row>
    <row r="88" spans="1:6" s="6" customFormat="1" ht="15">
      <c r="A88" s="21"/>
      <c r="B88" s="36"/>
      <c r="C88" s="35"/>
      <c r="D88" s="34"/>
      <c r="E88" s="24"/>
      <c r="F88" s="41"/>
    </row>
    <row r="89" spans="1:6" s="6" customFormat="1" ht="15">
      <c r="A89" s="20"/>
      <c r="B89" s="20"/>
      <c r="C89" s="37"/>
      <c r="D89" s="34"/>
      <c r="E89" s="24"/>
      <c r="F89" s="149"/>
    </row>
    <row r="90" spans="1:6" s="6" customFormat="1" ht="15.75">
      <c r="A90" s="38"/>
      <c r="B90" s="38"/>
      <c r="C90" s="38"/>
      <c r="D90" s="39"/>
      <c r="E90" s="40"/>
      <c r="F90" s="149"/>
    </row>
    <row r="91" spans="1:5" s="6" customFormat="1" ht="15.75">
      <c r="A91" s="38"/>
      <c r="B91" s="38"/>
      <c r="C91" s="38"/>
      <c r="D91" s="39"/>
      <c r="E91" s="40"/>
    </row>
    <row r="92" spans="1:5" s="6" customFormat="1" ht="12.75">
      <c r="A92" s="42"/>
      <c r="B92" s="42"/>
      <c r="C92" s="42"/>
      <c r="D92" s="42"/>
      <c r="E92" s="43"/>
    </row>
    <row r="93" spans="1:4" s="6" customFormat="1" ht="12.75">
      <c r="A93" s="44"/>
      <c r="B93" s="44"/>
      <c r="C93" s="45"/>
      <c r="D93" s="46"/>
    </row>
    <row r="94" spans="1:4" s="6" customFormat="1" ht="12.75">
      <c r="A94" s="44"/>
      <c r="B94" s="44"/>
      <c r="C94" s="45"/>
      <c r="D94" s="46"/>
    </row>
    <row r="95" spans="1:4" s="6" customFormat="1" ht="12.75">
      <c r="A95" s="44"/>
      <c r="B95" s="44"/>
      <c r="C95" s="44"/>
      <c r="D95" s="46"/>
    </row>
    <row r="96" spans="1:5" s="6" customFormat="1" ht="12.75">
      <c r="A96" s="44"/>
      <c r="B96" s="44"/>
      <c r="C96" s="46"/>
      <c r="D96" s="46"/>
      <c r="E96" s="47"/>
    </row>
    <row r="97" ht="12.75"/>
  </sheetData>
  <sheetProtection/>
  <mergeCells count="7">
    <mergeCell ref="A14:E14"/>
    <mergeCell ref="A7:E7"/>
    <mergeCell ref="A8:E8"/>
    <mergeCell ref="A9:E9"/>
    <mergeCell ref="A11:E11"/>
    <mergeCell ref="A12:E12"/>
    <mergeCell ref="A13:E13"/>
  </mergeCells>
  <printOptions/>
  <pageMargins left="0.6692913385826772" right="0.15748031496062992" top="0.31496062992125984" bottom="0.2755905511811024" header="0.31496062992125984" footer="0.2362204724409449"/>
  <pageSetup horizontalDpi="600" verticalDpi="600" orientation="portrait" paperSize="9" scale="53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M60"/>
  <sheetViews>
    <sheetView view="pageBreakPreview" zoomScaleSheetLayoutView="100" zoomScalePageLayoutView="0" workbookViewId="0" topLeftCell="A2">
      <selection activeCell="C34" sqref="C34"/>
    </sheetView>
  </sheetViews>
  <sheetFormatPr defaultColWidth="20.00390625" defaultRowHeight="15"/>
  <cols>
    <col min="1" max="1" width="10.57421875" style="6" customWidth="1"/>
    <col min="2" max="2" width="20.57421875" style="6" customWidth="1"/>
    <col min="3" max="3" width="33.421875" style="6" customWidth="1"/>
    <col min="4" max="4" width="21.00390625" style="6" customWidth="1"/>
    <col min="5" max="5" width="19.421875" style="6" customWidth="1"/>
    <col min="6" max="6" width="19.8515625" style="78" customWidth="1"/>
    <col min="7" max="7" width="21.57421875" style="6" customWidth="1"/>
    <col min="8" max="8" width="10.8515625" style="6" customWidth="1"/>
    <col min="9" max="9" width="19.421875" style="6" bestFit="1" customWidth="1"/>
    <col min="10" max="250" width="11.421875" style="6" customWidth="1"/>
    <col min="251" max="251" width="10.57421875" style="6" customWidth="1"/>
    <col min="252" max="252" width="20.57421875" style="6" customWidth="1"/>
    <col min="253" max="253" width="33.421875" style="6" customWidth="1"/>
    <col min="254" max="254" width="16.00390625" style="6" customWidth="1"/>
    <col min="255" max="255" width="16.421875" style="6" customWidth="1"/>
    <col min="256" max="16384" width="20.00390625" style="6" customWidth="1"/>
  </cols>
  <sheetData>
    <row r="1" ht="12.75"/>
    <row r="2" ht="12.75"/>
    <row r="3" ht="12.75"/>
    <row r="4" ht="12.75"/>
    <row r="5" ht="12.75"/>
    <row r="6" ht="12.75"/>
    <row r="7" ht="12.75"/>
    <row r="11" spans="1:7" ht="12.75">
      <c r="A11" s="52"/>
      <c r="B11" s="53"/>
      <c r="C11" s="53"/>
      <c r="D11" s="53"/>
      <c r="E11" s="53"/>
      <c r="F11" s="54"/>
      <c r="G11" s="55"/>
    </row>
    <row r="12" spans="1:8" ht="15.75" customHeight="1">
      <c r="A12" s="243" t="s">
        <v>28</v>
      </c>
      <c r="B12" s="244"/>
      <c r="C12" s="244"/>
      <c r="D12" s="244"/>
      <c r="E12" s="244"/>
      <c r="F12" s="244"/>
      <c r="G12" s="245"/>
      <c r="H12" s="47"/>
    </row>
    <row r="13" spans="1:8" ht="15.75" customHeight="1">
      <c r="A13" s="243" t="s">
        <v>1</v>
      </c>
      <c r="B13" s="244"/>
      <c r="C13" s="244"/>
      <c r="D13" s="244"/>
      <c r="E13" s="244"/>
      <c r="F13" s="244"/>
      <c r="G13" s="245"/>
      <c r="H13" s="47"/>
    </row>
    <row r="14" spans="1:8" ht="13.5" customHeight="1">
      <c r="A14" s="243" t="s">
        <v>44</v>
      </c>
      <c r="B14" s="244"/>
      <c r="C14" s="244"/>
      <c r="D14" s="244"/>
      <c r="E14" s="244"/>
      <c r="F14" s="244"/>
      <c r="G14" s="245"/>
      <c r="H14" s="47"/>
    </row>
    <row r="15" spans="1:8" ht="13.5" customHeight="1">
      <c r="A15" s="56"/>
      <c r="B15" s="57"/>
      <c r="C15" s="57"/>
      <c r="D15" s="57"/>
      <c r="E15" s="57"/>
      <c r="F15" s="58"/>
      <c r="G15" s="59"/>
      <c r="H15" s="47"/>
    </row>
    <row r="16" spans="1:8" ht="12.75" customHeight="1">
      <c r="A16" s="246" t="s">
        <v>95</v>
      </c>
      <c r="B16" s="247"/>
      <c r="C16" s="247"/>
      <c r="D16" s="247"/>
      <c r="E16" s="247"/>
      <c r="F16" s="247"/>
      <c r="G16" s="248"/>
      <c r="H16" s="47"/>
    </row>
    <row r="17" spans="1:8" ht="15.75" customHeight="1">
      <c r="A17" s="249"/>
      <c r="B17" s="250"/>
      <c r="C17" s="250"/>
      <c r="D17" s="250"/>
      <c r="E17" s="250"/>
      <c r="F17" s="250"/>
      <c r="G17" s="251"/>
      <c r="H17" s="47"/>
    </row>
    <row r="18" spans="1:8" ht="15.75" customHeight="1">
      <c r="A18" s="252"/>
      <c r="B18" s="253"/>
      <c r="C18" s="253"/>
      <c r="D18" s="253"/>
      <c r="E18" s="253"/>
      <c r="F18" s="253"/>
      <c r="G18" s="254"/>
      <c r="H18" s="47"/>
    </row>
    <row r="19" spans="1:9" ht="15" customHeight="1">
      <c r="A19" s="249" t="s">
        <v>29</v>
      </c>
      <c r="B19" s="255"/>
      <c r="C19" s="256"/>
      <c r="D19" s="261" t="s">
        <v>30</v>
      </c>
      <c r="E19" s="240" t="s">
        <v>43</v>
      </c>
      <c r="F19" s="263" t="s">
        <v>31</v>
      </c>
      <c r="G19" s="241" t="s">
        <v>32</v>
      </c>
      <c r="H19" s="60"/>
      <c r="I19" s="47"/>
    </row>
    <row r="20" spans="1:9" ht="15" customHeight="1">
      <c r="A20" s="257"/>
      <c r="B20" s="255"/>
      <c r="C20" s="256"/>
      <c r="D20" s="261"/>
      <c r="E20" s="241"/>
      <c r="F20" s="263"/>
      <c r="G20" s="265"/>
      <c r="H20" s="60"/>
      <c r="I20" s="47"/>
    </row>
    <row r="21" spans="1:9" ht="15">
      <c r="A21" s="257"/>
      <c r="B21" s="255"/>
      <c r="C21" s="256"/>
      <c r="D21" s="261"/>
      <c r="E21" s="241"/>
      <c r="F21" s="263"/>
      <c r="G21" s="265"/>
      <c r="H21" s="60"/>
      <c r="I21" s="47"/>
    </row>
    <row r="22" spans="1:9" ht="43.5" customHeight="1">
      <c r="A22" s="258"/>
      <c r="B22" s="259"/>
      <c r="C22" s="260"/>
      <c r="D22" s="262"/>
      <c r="E22" s="242"/>
      <c r="F22" s="264"/>
      <c r="G22" s="266"/>
      <c r="H22" s="60"/>
      <c r="I22" s="47"/>
    </row>
    <row r="23" spans="1:9" ht="25.5" customHeight="1">
      <c r="A23" s="61" t="s">
        <v>60</v>
      </c>
      <c r="B23" s="62"/>
      <c r="C23" s="63"/>
      <c r="D23" s="97">
        <v>62000000</v>
      </c>
      <c r="E23" s="5">
        <v>29613180.1</v>
      </c>
      <c r="F23" s="5">
        <v>-2005964066.73</v>
      </c>
      <c r="G23" s="5">
        <f>SUM(D23:F23)</f>
        <v>-1914350886.63</v>
      </c>
      <c r="H23" s="60"/>
      <c r="I23" s="175"/>
    </row>
    <row r="24" spans="1:9" ht="25.5" customHeight="1">
      <c r="A24" s="61" t="s">
        <v>176</v>
      </c>
      <c r="B24" s="62"/>
      <c r="C24" s="63"/>
      <c r="D24" s="97">
        <v>0</v>
      </c>
      <c r="E24" s="5">
        <v>11935860.57</v>
      </c>
      <c r="F24" s="5"/>
      <c r="G24" s="5">
        <f aca="true" t="shared" si="0" ref="G24:G32">SUM(D24:F24)</f>
        <v>11935860.57</v>
      </c>
      <c r="H24" s="60"/>
      <c r="I24" s="176"/>
    </row>
    <row r="25" spans="1:9" ht="25.5" customHeight="1">
      <c r="A25" s="61" t="s">
        <v>177</v>
      </c>
      <c r="B25" s="62"/>
      <c r="C25" s="63"/>
      <c r="D25" s="97">
        <v>0</v>
      </c>
      <c r="E25" s="5">
        <v>0</v>
      </c>
      <c r="F25" s="5">
        <v>-170797492.96</v>
      </c>
      <c r="G25" s="5">
        <f t="shared" si="0"/>
        <v>-170797492.96</v>
      </c>
      <c r="H25" s="60"/>
      <c r="I25" s="176"/>
    </row>
    <row r="26" spans="1:9" ht="25.5" customHeight="1">
      <c r="A26" s="61" t="s">
        <v>33</v>
      </c>
      <c r="B26" s="62"/>
      <c r="C26" s="63"/>
      <c r="D26" s="97">
        <v>0</v>
      </c>
      <c r="E26" s="5">
        <v>0</v>
      </c>
      <c r="F26" s="5">
        <v>4477611.39</v>
      </c>
      <c r="G26" s="5">
        <f t="shared" si="0"/>
        <v>4477611.39</v>
      </c>
      <c r="H26" s="60"/>
      <c r="I26" s="176"/>
    </row>
    <row r="27" spans="1:9" ht="25.5" customHeight="1">
      <c r="A27" s="234" t="s">
        <v>181</v>
      </c>
      <c r="B27" s="235"/>
      <c r="C27" s="236"/>
      <c r="D27" s="98">
        <f>SUM(D23:D26)</f>
        <v>62000000</v>
      </c>
      <c r="E27" s="98">
        <f>SUM(E23:E26)</f>
        <v>41549040.67</v>
      </c>
      <c r="F27" s="148">
        <f>SUM(F23:F26)</f>
        <v>-2172283948.3</v>
      </c>
      <c r="G27" s="148">
        <f>SUM(D27:F27)</f>
        <v>-2068734907.63</v>
      </c>
      <c r="H27" s="60" t="s">
        <v>4</v>
      </c>
      <c r="I27" s="176"/>
    </row>
    <row r="28" spans="1:9" ht="25.5" customHeight="1">
      <c r="A28" s="61" t="s">
        <v>96</v>
      </c>
      <c r="B28" s="62"/>
      <c r="C28" s="63"/>
      <c r="D28" s="97">
        <v>2964935689.57</v>
      </c>
      <c r="E28" s="5">
        <v>20084506.31</v>
      </c>
      <c r="F28" s="5">
        <v>-2277125301.35</v>
      </c>
      <c r="G28" s="5">
        <f>SUM(D28:F28)</f>
        <v>707894894.5300002</v>
      </c>
      <c r="H28" s="60"/>
      <c r="I28" s="175"/>
    </row>
    <row r="29" spans="1:9" ht="25.5" customHeight="1">
      <c r="A29" s="61" t="s">
        <v>178</v>
      </c>
      <c r="B29" s="178"/>
      <c r="C29" s="179"/>
      <c r="D29" s="97">
        <v>0</v>
      </c>
      <c r="E29" s="5">
        <v>0</v>
      </c>
      <c r="F29" s="5">
        <v>0</v>
      </c>
      <c r="G29" s="5">
        <f t="shared" si="0"/>
        <v>0</v>
      </c>
      <c r="H29" s="60"/>
      <c r="I29" s="176"/>
    </row>
    <row r="30" spans="1:9" ht="25.5" customHeight="1">
      <c r="A30" s="61" t="s">
        <v>179</v>
      </c>
      <c r="B30" s="62"/>
      <c r="C30" s="63"/>
      <c r="D30" s="97">
        <v>0</v>
      </c>
      <c r="E30" s="5">
        <v>14243101.63</v>
      </c>
      <c r="F30" s="5">
        <v>0</v>
      </c>
      <c r="G30" s="5">
        <f t="shared" si="0"/>
        <v>14243101.63</v>
      </c>
      <c r="H30" s="60"/>
      <c r="I30" s="176"/>
    </row>
    <row r="31" spans="1:9" ht="25.5" customHeight="1">
      <c r="A31" s="61" t="s">
        <v>180</v>
      </c>
      <c r="B31" s="62"/>
      <c r="C31" s="63"/>
      <c r="D31" s="97">
        <v>0</v>
      </c>
      <c r="E31" s="5">
        <v>0</v>
      </c>
      <c r="F31" s="5"/>
      <c r="G31" s="5">
        <f t="shared" si="0"/>
        <v>0</v>
      </c>
      <c r="H31" s="60"/>
      <c r="I31" s="175"/>
    </row>
    <row r="32" spans="1:9" ht="25.5" customHeight="1">
      <c r="A32" s="61" t="s">
        <v>33</v>
      </c>
      <c r="B32" s="62"/>
      <c r="C32" s="63"/>
      <c r="D32" s="97">
        <v>0</v>
      </c>
      <c r="E32" s="5">
        <v>0</v>
      </c>
      <c r="F32" s="5">
        <f>9760163.06-2487393.08</f>
        <v>7272769.98</v>
      </c>
      <c r="G32" s="5">
        <f t="shared" si="0"/>
        <v>7272769.98</v>
      </c>
      <c r="H32" s="60"/>
      <c r="I32" s="47"/>
    </row>
    <row r="33" spans="1:9" ht="25.5" customHeight="1">
      <c r="A33" s="234" t="s">
        <v>182</v>
      </c>
      <c r="B33" s="235"/>
      <c r="C33" s="237"/>
      <c r="D33" s="98">
        <f>SUM(D28:D32)</f>
        <v>2964935689.57</v>
      </c>
      <c r="E33" s="98">
        <f>SUM(E28:E32)</f>
        <v>34327607.94</v>
      </c>
      <c r="F33" s="148">
        <f>SUM(F28:F32)</f>
        <v>-2269852531.37</v>
      </c>
      <c r="G33" s="148">
        <f>SUM(G28:G32)</f>
        <v>729410766.1400002</v>
      </c>
      <c r="H33" s="60"/>
      <c r="I33" s="64"/>
    </row>
    <row r="34" spans="1:9" ht="15.75">
      <c r="A34" s="65"/>
      <c r="B34" s="57"/>
      <c r="C34" s="66"/>
      <c r="D34" s="57"/>
      <c r="E34" s="68"/>
      <c r="F34" s="67"/>
      <c r="G34" s="68"/>
      <c r="H34" s="60"/>
      <c r="I34" s="177"/>
    </row>
    <row r="35" spans="1:9" ht="15.75">
      <c r="A35" s="69"/>
      <c r="B35" s="62"/>
      <c r="C35" s="62"/>
      <c r="D35" s="62"/>
      <c r="E35" s="62"/>
      <c r="F35" s="40"/>
      <c r="G35" s="70"/>
      <c r="H35" s="60"/>
      <c r="I35" s="177"/>
    </row>
    <row r="36" spans="1:9" ht="15.75">
      <c r="A36" s="69"/>
      <c r="B36" s="62"/>
      <c r="C36" s="62"/>
      <c r="D36" s="70"/>
      <c r="E36" s="70"/>
      <c r="F36" s="40"/>
      <c r="G36" s="60"/>
      <c r="H36" s="47"/>
      <c r="I36" s="94"/>
    </row>
    <row r="37" spans="1:8" ht="15.75" customHeight="1">
      <c r="A37" s="38"/>
      <c r="B37" s="62"/>
      <c r="C37" s="62"/>
      <c r="D37" s="71"/>
      <c r="E37" s="71"/>
      <c r="F37" s="40"/>
      <c r="G37" s="60"/>
      <c r="H37" s="47"/>
    </row>
    <row r="38" spans="1:8" ht="15.75">
      <c r="A38" s="135" t="s">
        <v>67</v>
      </c>
      <c r="B38" s="103"/>
      <c r="C38" s="38"/>
      <c r="D38" s="96" t="s">
        <v>104</v>
      </c>
      <c r="E38" s="96"/>
      <c r="F38" s="40"/>
      <c r="G38" s="60"/>
      <c r="H38" s="47"/>
    </row>
    <row r="39" spans="1:13" ht="15.75">
      <c r="A39" s="135" t="s">
        <v>15</v>
      </c>
      <c r="B39" s="103"/>
      <c r="C39" s="38"/>
      <c r="D39" s="38" t="s">
        <v>16</v>
      </c>
      <c r="E39" s="38"/>
      <c r="F39" s="73"/>
      <c r="G39" s="60"/>
      <c r="H39" s="74"/>
      <c r="I39" s="75"/>
      <c r="J39" s="75"/>
      <c r="K39" s="75"/>
      <c r="L39" s="75"/>
      <c r="M39" s="75"/>
    </row>
    <row r="40" spans="1:13" ht="15.75">
      <c r="A40" s="187" t="s">
        <v>130</v>
      </c>
      <c r="B40" s="188"/>
      <c r="C40" s="38"/>
      <c r="D40" s="38" t="s">
        <v>36</v>
      </c>
      <c r="E40" s="38"/>
      <c r="F40" s="73"/>
      <c r="G40" s="60"/>
      <c r="H40" s="74"/>
      <c r="I40" s="75"/>
      <c r="J40" s="75"/>
      <c r="K40" s="75"/>
      <c r="L40" s="75"/>
      <c r="M40" s="75"/>
    </row>
    <row r="41" spans="1:13" ht="15" customHeight="1">
      <c r="A41" s="238"/>
      <c r="B41" s="239"/>
      <c r="C41" s="38"/>
      <c r="D41" s="38"/>
      <c r="E41" s="38"/>
      <c r="F41" s="73"/>
      <c r="G41" s="60"/>
      <c r="H41" s="74"/>
      <c r="I41" s="75"/>
      <c r="J41" s="75"/>
      <c r="K41" s="75"/>
      <c r="L41" s="75"/>
      <c r="M41" s="75"/>
    </row>
    <row r="42" spans="1:13" ht="15.75">
      <c r="A42" s="72"/>
      <c r="B42" s="62"/>
      <c r="C42" s="38"/>
      <c r="D42" s="38"/>
      <c r="E42" s="38"/>
      <c r="F42" s="73"/>
      <c r="G42" s="60"/>
      <c r="H42" s="74"/>
      <c r="I42" s="75"/>
      <c r="J42" s="75"/>
      <c r="K42" s="75"/>
      <c r="L42" s="75"/>
      <c r="M42" s="75"/>
    </row>
    <row r="43" spans="1:13" ht="15.75">
      <c r="A43" s="72"/>
      <c r="B43" s="62"/>
      <c r="C43" s="38"/>
      <c r="F43" s="40"/>
      <c r="G43" s="76"/>
      <c r="H43" s="75"/>
      <c r="I43" s="75"/>
      <c r="J43" s="75"/>
      <c r="K43" s="75"/>
      <c r="L43" s="75"/>
      <c r="M43" s="75"/>
    </row>
    <row r="44" spans="1:13" ht="15.75">
      <c r="A44" s="96" t="s">
        <v>37</v>
      </c>
      <c r="B44" s="62"/>
      <c r="C44" s="38"/>
      <c r="D44" s="96" t="s">
        <v>39</v>
      </c>
      <c r="E44" s="96"/>
      <c r="F44" s="40"/>
      <c r="G44" s="76"/>
      <c r="H44" s="75"/>
      <c r="I44" s="75"/>
      <c r="J44" s="75"/>
      <c r="K44" s="75"/>
      <c r="L44" s="75"/>
      <c r="M44" s="75"/>
    </row>
    <row r="45" spans="1:13" ht="15.75">
      <c r="A45" s="73" t="s">
        <v>34</v>
      </c>
      <c r="B45" s="62"/>
      <c r="C45" s="38"/>
      <c r="D45" s="39" t="s">
        <v>19</v>
      </c>
      <c r="E45" s="39"/>
      <c r="F45" s="40"/>
      <c r="G45" s="76"/>
      <c r="H45" s="75"/>
      <c r="I45" s="75"/>
      <c r="J45" s="75"/>
      <c r="K45" s="75"/>
      <c r="L45" s="75"/>
      <c r="M45" s="75"/>
    </row>
    <row r="46" spans="1:13" ht="15.75">
      <c r="A46" s="73" t="s">
        <v>41</v>
      </c>
      <c r="B46" s="62"/>
      <c r="C46" s="38"/>
      <c r="D46" s="38" t="s">
        <v>42</v>
      </c>
      <c r="E46" s="38"/>
      <c r="F46" s="40"/>
      <c r="G46" s="76"/>
      <c r="H46" s="75"/>
      <c r="I46" s="75"/>
      <c r="J46" s="75"/>
      <c r="K46" s="75"/>
      <c r="L46" s="75"/>
      <c r="M46" s="75"/>
    </row>
    <row r="47" spans="1:13" ht="15.75">
      <c r="A47" s="72"/>
      <c r="B47" s="62"/>
      <c r="C47" s="38"/>
      <c r="D47" s="62"/>
      <c r="E47" s="62"/>
      <c r="F47" s="40"/>
      <c r="G47" s="76"/>
      <c r="H47" s="75"/>
      <c r="I47" s="75"/>
      <c r="J47" s="75"/>
      <c r="K47" s="75"/>
      <c r="L47" s="75"/>
      <c r="M47" s="75"/>
    </row>
    <row r="48" spans="1:13" ht="15.75">
      <c r="A48" s="72"/>
      <c r="B48" s="62"/>
      <c r="C48" s="38"/>
      <c r="D48" s="62"/>
      <c r="E48" s="62"/>
      <c r="F48" s="40"/>
      <c r="G48" s="76"/>
      <c r="H48" s="75"/>
      <c r="I48" s="75"/>
      <c r="J48" s="75"/>
      <c r="K48" s="75"/>
      <c r="L48" s="75"/>
      <c r="M48" s="75"/>
    </row>
    <row r="49" spans="1:13" ht="15.75">
      <c r="A49" s="72"/>
      <c r="B49" s="62"/>
      <c r="C49" s="38"/>
      <c r="D49" s="62"/>
      <c r="E49" s="62"/>
      <c r="F49" s="40"/>
      <c r="G49" s="76"/>
      <c r="H49" s="75"/>
      <c r="I49" s="75"/>
      <c r="J49" s="75"/>
      <c r="K49" s="75"/>
      <c r="L49" s="75"/>
      <c r="M49" s="75"/>
    </row>
    <row r="50" spans="1:13" ht="15.75">
      <c r="A50" s="96" t="s">
        <v>131</v>
      </c>
      <c r="B50" s="62"/>
      <c r="C50" s="96"/>
      <c r="D50" s="73" t="s">
        <v>18</v>
      </c>
      <c r="E50" s="73"/>
      <c r="F50" s="40"/>
      <c r="G50" s="76"/>
      <c r="H50" s="75"/>
      <c r="I50" s="75"/>
      <c r="J50" s="75"/>
      <c r="K50" s="75"/>
      <c r="L50" s="75"/>
      <c r="M50" s="75"/>
    </row>
    <row r="51" spans="1:13" ht="15.75">
      <c r="A51" s="73" t="s">
        <v>129</v>
      </c>
      <c r="B51" s="62"/>
      <c r="C51" s="73"/>
      <c r="D51" s="73" t="s">
        <v>127</v>
      </c>
      <c r="E51" s="73"/>
      <c r="F51" s="39"/>
      <c r="G51" s="76"/>
      <c r="H51" s="75"/>
      <c r="I51" s="75"/>
      <c r="J51" s="75"/>
      <c r="K51" s="75"/>
      <c r="L51" s="75"/>
      <c r="M51" s="75"/>
    </row>
    <row r="52" spans="1:13" ht="15.75">
      <c r="A52" s="73" t="s">
        <v>52</v>
      </c>
      <c r="B52" s="62"/>
      <c r="C52" s="73"/>
      <c r="D52" s="73" t="s">
        <v>20</v>
      </c>
      <c r="E52" s="73"/>
      <c r="F52" s="73"/>
      <c r="G52" s="76"/>
      <c r="H52" s="75"/>
      <c r="I52" s="75"/>
      <c r="J52" s="75"/>
      <c r="K52" s="75"/>
      <c r="L52" s="75"/>
      <c r="M52" s="75"/>
    </row>
    <row r="53" spans="1:13" ht="15.75" customHeight="1">
      <c r="A53" s="96"/>
      <c r="B53" s="62"/>
      <c r="C53" s="96"/>
      <c r="D53" s="62"/>
      <c r="E53" s="62"/>
      <c r="F53" s="77"/>
      <c r="G53" s="76"/>
      <c r="H53" s="75"/>
      <c r="I53" s="75"/>
      <c r="J53" s="75"/>
      <c r="K53" s="75"/>
      <c r="L53" s="75"/>
      <c r="M53" s="75"/>
    </row>
    <row r="54" spans="1:7" ht="15.75">
      <c r="A54" s="62"/>
      <c r="B54" s="62"/>
      <c r="C54" s="62"/>
      <c r="D54" s="62"/>
      <c r="E54" s="62"/>
      <c r="F54" s="40"/>
      <c r="G54" s="76"/>
    </row>
    <row r="55" spans="1:7" ht="15.75">
      <c r="A55" s="62"/>
      <c r="B55" s="62"/>
      <c r="C55" s="62"/>
      <c r="D55" s="62"/>
      <c r="E55" s="62"/>
      <c r="F55" s="40"/>
      <c r="G55" s="76"/>
    </row>
    <row r="56" spans="1:7" ht="15.75">
      <c r="A56" s="62"/>
      <c r="B56" s="62"/>
      <c r="C56" s="62"/>
      <c r="D56" s="62"/>
      <c r="E56" s="62"/>
      <c r="F56" s="40"/>
      <c r="G56" s="76"/>
    </row>
    <row r="57" spans="1:7" ht="15.75">
      <c r="A57" s="62"/>
      <c r="B57" s="62"/>
      <c r="C57" s="62"/>
      <c r="D57" s="62"/>
      <c r="E57" s="62"/>
      <c r="F57" s="40"/>
      <c r="G57" s="76"/>
    </row>
    <row r="58" spans="1:7" ht="15.75">
      <c r="A58" s="62"/>
      <c r="B58" s="62"/>
      <c r="C58" s="62"/>
      <c r="D58" s="62"/>
      <c r="E58" s="62"/>
      <c r="F58" s="40"/>
      <c r="G58" s="76"/>
    </row>
    <row r="59" spans="1:7" ht="15.75">
      <c r="A59" s="62"/>
      <c r="B59" s="62"/>
      <c r="C59" s="62"/>
      <c r="D59" s="62"/>
      <c r="E59" s="62"/>
      <c r="F59" s="40"/>
      <c r="G59" s="76"/>
    </row>
    <row r="60" spans="1:7" ht="15.75">
      <c r="A60" s="62"/>
      <c r="B60" s="62"/>
      <c r="C60" s="40"/>
      <c r="D60" s="73"/>
      <c r="E60" s="73"/>
      <c r="F60" s="40"/>
      <c r="G60" s="76"/>
    </row>
  </sheetData>
  <sheetProtection/>
  <mergeCells count="13">
    <mergeCell ref="D19:D22"/>
    <mergeCell ref="F19:F22"/>
    <mergeCell ref="G19:G22"/>
    <mergeCell ref="A27:C27"/>
    <mergeCell ref="A33:C33"/>
    <mergeCell ref="A41:B41"/>
    <mergeCell ref="E19:E22"/>
    <mergeCell ref="A40:B40"/>
    <mergeCell ref="A12:G12"/>
    <mergeCell ref="A13:G13"/>
    <mergeCell ref="A14:G14"/>
    <mergeCell ref="A16:G18"/>
    <mergeCell ref="A19:C22"/>
  </mergeCells>
  <printOptions/>
  <pageMargins left="0.6692913385826772" right="0.58" top="0.31496062992125984" bottom="0.2755905511811024" header="0.31496062992125984" footer="0.2362204724409449"/>
  <pageSetup fitToHeight="1" fitToWidth="1" horizontalDpi="600" verticalDpi="600" orientation="portrait" paperSize="9" scale="61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J87"/>
  <sheetViews>
    <sheetView view="pageBreakPreview" zoomScale="70" zoomScaleSheetLayoutView="70" zoomScalePageLayoutView="0" workbookViewId="0" topLeftCell="A12">
      <selection activeCell="H31" sqref="H31"/>
    </sheetView>
  </sheetViews>
  <sheetFormatPr defaultColWidth="11.421875" defaultRowHeight="15"/>
  <cols>
    <col min="1" max="1" width="11.421875" style="6" customWidth="1"/>
    <col min="2" max="2" width="28.00390625" style="6" customWidth="1"/>
    <col min="3" max="3" width="58.57421875" style="6" customWidth="1"/>
    <col min="4" max="5" width="28.57421875" style="6" customWidth="1"/>
    <col min="6" max="6" width="11.421875" style="6" customWidth="1"/>
    <col min="7" max="7" width="14.421875" style="6" bestFit="1" customWidth="1"/>
    <col min="8" max="8" width="23.57421875" style="6" customWidth="1"/>
    <col min="9" max="10" width="22.57421875" style="6" bestFit="1" customWidth="1"/>
    <col min="11" max="11" width="16.140625" style="6" bestFit="1" customWidth="1"/>
    <col min="12" max="12" width="11.140625" style="6" customWidth="1"/>
    <col min="13" max="245" width="11.421875" style="6" customWidth="1"/>
    <col min="246" max="16384" width="11.421875" style="48" customWidth="1"/>
  </cols>
  <sheetData>
    <row r="1" ht="12.75"/>
    <row r="2" ht="12.75"/>
    <row r="3" ht="12.75"/>
    <row r="4" ht="12.75"/>
    <row r="5" ht="12.75"/>
    <row r="6" ht="9" customHeight="1"/>
    <row r="7" spans="1:5" ht="23.25" customHeight="1">
      <c r="A7" s="226" t="s">
        <v>21</v>
      </c>
      <c r="B7" s="227"/>
      <c r="C7" s="227"/>
      <c r="D7" s="227"/>
      <c r="E7" s="228"/>
    </row>
    <row r="8" spans="1:5" ht="21" customHeight="1">
      <c r="A8" s="229" t="s">
        <v>1</v>
      </c>
      <c r="B8" s="230"/>
      <c r="C8" s="230"/>
      <c r="D8" s="230"/>
      <c r="E8" s="225"/>
    </row>
    <row r="9" spans="1:5" ht="21.75" customHeight="1">
      <c r="A9" s="229" t="s">
        <v>44</v>
      </c>
      <c r="B9" s="230"/>
      <c r="C9" s="230"/>
      <c r="D9" s="230"/>
      <c r="E9" s="225"/>
    </row>
    <row r="10" spans="1:5" ht="8.25" customHeight="1">
      <c r="A10" s="7"/>
      <c r="B10" s="8"/>
      <c r="C10" s="9"/>
      <c r="D10" s="8"/>
      <c r="E10" s="10"/>
    </row>
    <row r="11" spans="1:5" ht="15.75" customHeight="1">
      <c r="A11" s="233"/>
      <c r="B11" s="224"/>
      <c r="C11" s="224"/>
      <c r="D11" s="224"/>
      <c r="E11" s="225"/>
    </row>
    <row r="12" spans="1:5" ht="24.75" customHeight="1">
      <c r="A12" s="229" t="s">
        <v>97</v>
      </c>
      <c r="B12" s="230"/>
      <c r="C12" s="230"/>
      <c r="D12" s="230"/>
      <c r="E12" s="225"/>
    </row>
    <row r="13" spans="1:5" ht="7.5" customHeight="1">
      <c r="A13" s="233"/>
      <c r="B13" s="224"/>
      <c r="C13" s="224"/>
      <c r="D13" s="224"/>
      <c r="E13" s="225"/>
    </row>
    <row r="14" spans="1:5" ht="9" customHeight="1">
      <c r="A14" s="222"/>
      <c r="B14" s="223"/>
      <c r="C14" s="223"/>
      <c r="D14" s="224"/>
      <c r="E14" s="225"/>
    </row>
    <row r="15" spans="1:8" ht="15">
      <c r="A15" s="11"/>
      <c r="B15" s="12"/>
      <c r="C15" s="13"/>
      <c r="D15" s="83" t="s">
        <v>102</v>
      </c>
      <c r="E15" s="83" t="s">
        <v>103</v>
      </c>
      <c r="G15" s="94"/>
      <c r="H15" s="94"/>
    </row>
    <row r="16" spans="1:8" ht="14.25">
      <c r="A16" s="14" t="s">
        <v>71</v>
      </c>
      <c r="B16" s="13"/>
      <c r="C16" s="13"/>
      <c r="D16" s="15" t="s">
        <v>2</v>
      </c>
      <c r="E16" s="16" t="s">
        <v>2</v>
      </c>
      <c r="G16" s="94"/>
      <c r="H16" s="94"/>
    </row>
    <row r="17" spans="1:8" ht="15">
      <c r="A17" s="11"/>
      <c r="B17" s="12"/>
      <c r="C17" s="12"/>
      <c r="D17" s="17"/>
      <c r="E17" s="18"/>
      <c r="G17" s="94"/>
      <c r="H17" s="94"/>
    </row>
    <row r="18" spans="1:10" s="6" customFormat="1" ht="15">
      <c r="A18" s="22" t="s">
        <v>79</v>
      </c>
      <c r="B18" s="20"/>
      <c r="C18" s="21"/>
      <c r="D18" s="50">
        <v>-298675733.26</v>
      </c>
      <c r="E18" s="50">
        <v>-170797492.96</v>
      </c>
      <c r="H18" s="94"/>
      <c r="J18" s="170"/>
    </row>
    <row r="19" spans="1:8" s="6" customFormat="1" ht="15">
      <c r="A19" s="22" t="s">
        <v>185</v>
      </c>
      <c r="B19" s="12"/>
      <c r="C19" s="25"/>
      <c r="D19" s="51">
        <v>-2487393.08</v>
      </c>
      <c r="E19" s="51">
        <v>4477611.39</v>
      </c>
      <c r="G19" s="41"/>
      <c r="H19" s="94"/>
    </row>
    <row r="20" spans="1:5" s="6" customFormat="1" ht="15">
      <c r="A20" s="22" t="s">
        <v>72</v>
      </c>
      <c r="B20" s="12"/>
      <c r="C20" s="25"/>
      <c r="D20" s="51">
        <v>47597434.5</v>
      </c>
      <c r="E20" s="51">
        <v>48693518.88</v>
      </c>
    </row>
    <row r="21" spans="1:9" s="6" customFormat="1" ht="15">
      <c r="A21" s="22" t="s">
        <v>80</v>
      </c>
      <c r="B21" s="12"/>
      <c r="C21" s="25"/>
      <c r="D21" s="51">
        <v>-161471.7</v>
      </c>
      <c r="E21" s="51">
        <v>-263425.95</v>
      </c>
      <c r="G21" s="149"/>
      <c r="I21" s="149"/>
    </row>
    <row r="22" spans="1:5" s="6" customFormat="1" ht="15">
      <c r="A22" s="22" t="s">
        <v>183</v>
      </c>
      <c r="B22" s="12"/>
      <c r="C22" s="25"/>
      <c r="D22" s="51"/>
      <c r="E22" s="51">
        <v>0</v>
      </c>
    </row>
    <row r="23" spans="1:10" s="6" customFormat="1" ht="15">
      <c r="A23" s="22" t="s">
        <v>186</v>
      </c>
      <c r="B23" s="12"/>
      <c r="C23" s="25"/>
      <c r="D23" s="51">
        <v>-27347.9</v>
      </c>
      <c r="E23" s="51">
        <v>23307.25</v>
      </c>
      <c r="J23" s="170"/>
    </row>
    <row r="24" spans="1:10" s="6" customFormat="1" ht="15">
      <c r="A24" s="22" t="s">
        <v>187</v>
      </c>
      <c r="B24" s="12"/>
      <c r="C24" s="25"/>
      <c r="D24" s="51">
        <v>150661</v>
      </c>
      <c r="E24" s="51"/>
      <c r="J24" s="170"/>
    </row>
    <row r="25" spans="1:8" s="6" customFormat="1" ht="15">
      <c r="A25" s="11" t="s">
        <v>195</v>
      </c>
      <c r="B25" s="12"/>
      <c r="C25" s="25"/>
      <c r="D25" s="51">
        <v>-1890142.35</v>
      </c>
      <c r="E25" s="51">
        <v>-2786134.56</v>
      </c>
      <c r="G25" s="94"/>
      <c r="H25" s="94"/>
    </row>
    <row r="26" spans="1:9" s="6" customFormat="1" ht="15">
      <c r="A26" s="19" t="s">
        <v>196</v>
      </c>
      <c r="B26" s="12"/>
      <c r="C26" s="25"/>
      <c r="D26" s="50">
        <f>SUM(D18:D25)</f>
        <v>-255493992.78999996</v>
      </c>
      <c r="E26" s="50">
        <f>SUM(E18:E25)</f>
        <v>-120652615.95000003</v>
      </c>
      <c r="G26" s="94"/>
      <c r="H26" s="94"/>
      <c r="I26" s="170"/>
    </row>
    <row r="27" spans="1:8" s="6" customFormat="1" ht="15">
      <c r="A27" s="11"/>
      <c r="B27" s="12"/>
      <c r="C27" s="25"/>
      <c r="D27" s="51"/>
      <c r="E27" s="51"/>
      <c r="G27" s="94"/>
      <c r="H27" s="94"/>
    </row>
    <row r="28" spans="1:8" s="6" customFormat="1" ht="15">
      <c r="A28" s="19" t="s">
        <v>73</v>
      </c>
      <c r="B28" s="13"/>
      <c r="C28" s="88"/>
      <c r="D28" s="51"/>
      <c r="E28" s="51"/>
      <c r="G28" s="94"/>
      <c r="H28" s="149"/>
    </row>
    <row r="29" spans="1:10" s="6" customFormat="1" ht="15">
      <c r="A29" s="22" t="s">
        <v>197</v>
      </c>
      <c r="B29" s="13"/>
      <c r="C29" s="25"/>
      <c r="D29" s="51">
        <v>80672.57</v>
      </c>
      <c r="E29" s="51">
        <v>170951.07</v>
      </c>
      <c r="G29" s="149"/>
      <c r="H29" s="94"/>
      <c r="J29" s="149"/>
    </row>
    <row r="30" spans="1:5" s="6" customFormat="1" ht="15">
      <c r="A30" s="22" t="s">
        <v>193</v>
      </c>
      <c r="B30" s="12"/>
      <c r="C30" s="25"/>
      <c r="D30" s="51">
        <v>2167621.89</v>
      </c>
      <c r="E30" s="51">
        <v>1109295.46</v>
      </c>
    </row>
    <row r="31" spans="1:8" s="6" customFormat="1" ht="15">
      <c r="A31" s="22" t="s">
        <v>194</v>
      </c>
      <c r="B31" s="12"/>
      <c r="C31" s="25"/>
      <c r="D31" s="51">
        <v>-69701949.09</v>
      </c>
      <c r="E31" s="51">
        <v>-61099768.84</v>
      </c>
      <c r="G31" s="94"/>
      <c r="H31" s="94"/>
    </row>
    <row r="32" spans="1:10" s="6" customFormat="1" ht="15">
      <c r="A32" s="22" t="s">
        <v>188</v>
      </c>
      <c r="B32" s="23"/>
      <c r="C32" s="25"/>
      <c r="D32" s="51">
        <v>-5734013.9</v>
      </c>
      <c r="E32" s="51">
        <v>-21005477.21</v>
      </c>
      <c r="G32" s="169"/>
      <c r="H32" s="94"/>
      <c r="J32" s="149"/>
    </row>
    <row r="33" spans="1:8" s="6" customFormat="1" ht="15">
      <c r="A33" s="22" t="s">
        <v>189</v>
      </c>
      <c r="B33" s="23"/>
      <c r="C33" s="25"/>
      <c r="D33" s="51">
        <v>-3660435.12</v>
      </c>
      <c r="E33" s="51">
        <v>22245305.64</v>
      </c>
      <c r="G33" s="94"/>
      <c r="H33" s="94"/>
    </row>
    <row r="34" spans="1:7" s="6" customFormat="1" ht="15">
      <c r="A34" s="22" t="s">
        <v>190</v>
      </c>
      <c r="B34" s="23"/>
      <c r="C34" s="25"/>
      <c r="D34" s="51">
        <v>22814.39</v>
      </c>
      <c r="E34" s="51">
        <v>-5017.8</v>
      </c>
      <c r="G34" s="94"/>
    </row>
    <row r="35" spans="1:7" s="6" customFormat="1" ht="15">
      <c r="A35" s="22" t="s">
        <v>191</v>
      </c>
      <c r="B35" s="23"/>
      <c r="C35" s="25"/>
      <c r="D35" s="51">
        <v>262177339.43</v>
      </c>
      <c r="E35" s="51">
        <v>183632025.64</v>
      </c>
      <c r="G35" s="94"/>
    </row>
    <row r="36" spans="1:7" s="6" customFormat="1" ht="15">
      <c r="A36" s="22" t="s">
        <v>192</v>
      </c>
      <c r="B36" s="23"/>
      <c r="C36" s="25"/>
      <c r="D36" s="51">
        <v>-399192.78</v>
      </c>
      <c r="E36" s="51">
        <v>-79000000</v>
      </c>
      <c r="G36" s="94"/>
    </row>
    <row r="37" spans="1:7" s="6" customFormat="1" ht="15">
      <c r="A37" s="22" t="s">
        <v>74</v>
      </c>
      <c r="B37" s="23"/>
      <c r="C37" s="25"/>
      <c r="D37" s="51">
        <v>98407085.92</v>
      </c>
      <c r="E37" s="51">
        <v>-4390727.21</v>
      </c>
      <c r="G37" s="94"/>
    </row>
    <row r="38" spans="1:9" s="6" customFormat="1" ht="15">
      <c r="A38" s="22"/>
      <c r="B38" s="23"/>
      <c r="C38" s="25"/>
      <c r="D38" s="51"/>
      <c r="E38" s="51"/>
      <c r="G38" s="94"/>
      <c r="H38" s="94"/>
      <c r="I38" s="94"/>
    </row>
    <row r="39" spans="1:5" s="6" customFormat="1" ht="9" customHeight="1">
      <c r="A39" s="11"/>
      <c r="B39" s="12"/>
      <c r="C39" s="27"/>
      <c r="D39" s="51"/>
      <c r="E39" s="51"/>
    </row>
    <row r="40" spans="1:9" s="6" customFormat="1" ht="15" customHeight="1">
      <c r="A40" s="11"/>
      <c r="B40" s="12"/>
      <c r="C40" s="27"/>
      <c r="D40" s="51"/>
      <c r="E40" s="51"/>
      <c r="I40" s="149"/>
    </row>
    <row r="41" spans="1:7" s="6" customFormat="1" ht="15" customHeight="1">
      <c r="A41" s="19" t="s">
        <v>22</v>
      </c>
      <c r="B41" s="12"/>
      <c r="C41" s="27"/>
      <c r="D41" s="50">
        <f>SUM(D26:D37)</f>
        <v>27865950.520000055</v>
      </c>
      <c r="E41" s="50">
        <f>SUM(E26:E37)</f>
        <v>-78996029.20000006</v>
      </c>
      <c r="G41" s="41"/>
    </row>
    <row r="42" spans="1:5" s="6" customFormat="1" ht="15" customHeight="1">
      <c r="A42" s="19"/>
      <c r="B42" s="12"/>
      <c r="C42" s="27"/>
      <c r="D42" s="50"/>
      <c r="E42" s="50"/>
    </row>
    <row r="43" spans="1:5" s="6" customFormat="1" ht="15" customHeight="1">
      <c r="A43" s="14" t="s">
        <v>75</v>
      </c>
      <c r="B43" s="12"/>
      <c r="C43" s="27"/>
      <c r="D43" s="51"/>
      <c r="E43" s="51"/>
    </row>
    <row r="44" spans="1:5" s="6" customFormat="1" ht="15" customHeight="1">
      <c r="A44" s="11"/>
      <c r="B44" s="12"/>
      <c r="C44" s="27"/>
      <c r="D44" s="51"/>
      <c r="E44" s="51"/>
    </row>
    <row r="45" spans="1:5" s="6" customFormat="1" ht="15" customHeight="1">
      <c r="A45" s="22" t="s">
        <v>76</v>
      </c>
      <c r="B45" s="12"/>
      <c r="C45" s="27"/>
      <c r="D45" s="51">
        <v>-17774573.43</v>
      </c>
      <c r="E45" s="51">
        <v>-19001639.71</v>
      </c>
    </row>
    <row r="46" spans="1:5" s="6" customFormat="1" ht="15" customHeight="1">
      <c r="A46" s="11"/>
      <c r="B46" s="12"/>
      <c r="C46" s="27"/>
      <c r="D46" s="51"/>
      <c r="E46" s="51"/>
    </row>
    <row r="47" spans="1:5" s="6" customFormat="1" ht="15" customHeight="1">
      <c r="A47" s="19" t="s">
        <v>23</v>
      </c>
      <c r="B47" s="12"/>
      <c r="C47" s="27"/>
      <c r="D47" s="50">
        <f>SUM(D45:D45)</f>
        <v>-17774573.43</v>
      </c>
      <c r="E47" s="50">
        <f>SUM(E45:E45)</f>
        <v>-19001639.71</v>
      </c>
    </row>
    <row r="48" spans="1:5" s="6" customFormat="1" ht="15" customHeight="1">
      <c r="A48" s="19"/>
      <c r="B48" s="12"/>
      <c r="C48" s="27"/>
      <c r="D48" s="50"/>
      <c r="E48" s="50"/>
    </row>
    <row r="49" spans="1:5" s="6" customFormat="1" ht="15" customHeight="1">
      <c r="A49" s="14" t="s">
        <v>66</v>
      </c>
      <c r="B49" s="12"/>
      <c r="C49" s="27"/>
      <c r="D49" s="51"/>
      <c r="E49" s="51"/>
    </row>
    <row r="50" spans="1:5" s="6" customFormat="1" ht="15" customHeight="1">
      <c r="A50" s="11"/>
      <c r="B50" s="12"/>
      <c r="C50" s="27"/>
      <c r="D50" s="51"/>
      <c r="E50" s="51"/>
    </row>
    <row r="51" spans="1:5" s="6" customFormat="1" ht="15">
      <c r="A51" s="22" t="s">
        <v>77</v>
      </c>
      <c r="B51" s="12"/>
      <c r="C51" s="27"/>
      <c r="D51" s="51">
        <v>0</v>
      </c>
      <c r="E51" s="51">
        <v>0</v>
      </c>
    </row>
    <row r="52" spans="1:5" s="6" customFormat="1" ht="15">
      <c r="A52" s="22" t="s">
        <v>78</v>
      </c>
      <c r="B52" s="12"/>
      <c r="C52" s="27"/>
      <c r="D52" s="51">
        <v>6273097.23</v>
      </c>
      <c r="E52" s="51">
        <v>113122737.12</v>
      </c>
    </row>
    <row r="53" spans="1:5" s="6" customFormat="1" ht="15">
      <c r="A53" s="22" t="s">
        <v>184</v>
      </c>
      <c r="B53" s="12"/>
      <c r="C53" s="27"/>
      <c r="D53" s="51">
        <v>14243101.63</v>
      </c>
      <c r="E53" s="51">
        <v>11935860.57</v>
      </c>
    </row>
    <row r="54" spans="1:5" s="6" customFormat="1" ht="15">
      <c r="A54" s="22"/>
      <c r="B54" s="12"/>
      <c r="C54" s="27"/>
      <c r="D54" s="51"/>
      <c r="E54" s="48"/>
    </row>
    <row r="55" spans="1:5" s="6" customFormat="1" ht="14.25">
      <c r="A55" s="19" t="s">
        <v>24</v>
      </c>
      <c r="B55" s="13"/>
      <c r="C55" s="28"/>
      <c r="D55" s="50">
        <f>SUM(D51:D54)</f>
        <v>20516198.86</v>
      </c>
      <c r="E55" s="50">
        <f>SUM(E51:E54)</f>
        <v>125058597.69</v>
      </c>
    </row>
    <row r="56" spans="1:5" s="6" customFormat="1" ht="15" customHeight="1">
      <c r="A56" s="11"/>
      <c r="B56" s="12"/>
      <c r="C56" s="27"/>
      <c r="D56" s="51"/>
      <c r="E56" s="51"/>
    </row>
    <row r="57" spans="1:5" s="6" customFormat="1" ht="15" customHeight="1">
      <c r="A57" s="26" t="s">
        <v>25</v>
      </c>
      <c r="B57" s="12"/>
      <c r="C57" s="27"/>
      <c r="D57" s="50">
        <f>D41+D47+D55</f>
        <v>30607575.950000055</v>
      </c>
      <c r="E57" s="50">
        <f>E41+E47+E55</f>
        <v>27060928.77999994</v>
      </c>
    </row>
    <row r="58" spans="1:5" s="6" customFormat="1" ht="15" customHeight="1">
      <c r="A58" s="26"/>
      <c r="B58" s="12"/>
      <c r="C58" s="27"/>
      <c r="D58" s="51"/>
      <c r="E58" s="51"/>
    </row>
    <row r="59" spans="1:5" s="6" customFormat="1" ht="15" customHeight="1">
      <c r="A59" s="26" t="s">
        <v>26</v>
      </c>
      <c r="B59" s="12"/>
      <c r="C59" s="27"/>
      <c r="D59" s="50">
        <v>281985383.56</v>
      </c>
      <c r="E59" s="50">
        <v>88992154.5</v>
      </c>
    </row>
    <row r="60" spans="1:5" s="6" customFormat="1" ht="15" customHeight="1">
      <c r="A60" s="26"/>
      <c r="B60" s="12"/>
      <c r="C60" s="27"/>
      <c r="D60" s="50"/>
      <c r="E60" s="50"/>
    </row>
    <row r="61" spans="1:5" s="6" customFormat="1" ht="15" customHeight="1">
      <c r="A61" s="26" t="s">
        <v>27</v>
      </c>
      <c r="B61" s="12"/>
      <c r="C61" s="27"/>
      <c r="D61" s="50">
        <f>D57+D59</f>
        <v>312592959.51000005</v>
      </c>
      <c r="E61" s="50">
        <f>E57+E59</f>
        <v>116053083.27999994</v>
      </c>
    </row>
    <row r="62" spans="1:5" s="6" customFormat="1" ht="21.75" customHeight="1">
      <c r="A62" s="29"/>
      <c r="B62" s="30"/>
      <c r="C62" s="31"/>
      <c r="D62" s="49"/>
      <c r="E62" s="49"/>
    </row>
    <row r="63" spans="1:5" s="6" customFormat="1" ht="15">
      <c r="A63" s="12"/>
      <c r="B63" s="12"/>
      <c r="C63" s="12"/>
      <c r="D63" s="12"/>
      <c r="E63" s="12"/>
    </row>
    <row r="64" spans="1:5" s="6" customFormat="1" ht="15.75">
      <c r="A64" s="12"/>
      <c r="B64" s="12"/>
      <c r="C64" s="12"/>
      <c r="D64" s="186"/>
      <c r="E64" s="33"/>
    </row>
    <row r="65" spans="1:5" s="6" customFormat="1" ht="15">
      <c r="A65" s="12"/>
      <c r="B65" s="12"/>
      <c r="C65" s="12"/>
      <c r="D65" s="32"/>
      <c r="E65" s="32"/>
    </row>
    <row r="66" spans="1:5" s="6" customFormat="1" ht="15">
      <c r="A66" s="12"/>
      <c r="B66" s="12"/>
      <c r="C66" s="12"/>
      <c r="D66" s="24"/>
      <c r="E66" s="33"/>
    </row>
    <row r="67" spans="1:5" s="6" customFormat="1" ht="15">
      <c r="A67" s="20"/>
      <c r="B67" s="12"/>
      <c r="C67" s="96"/>
      <c r="D67" s="34"/>
      <c r="E67" s="12"/>
    </row>
    <row r="68" spans="1:5" s="6" customFormat="1" ht="15">
      <c r="A68" s="13"/>
      <c r="B68" s="12"/>
      <c r="C68" s="20"/>
      <c r="D68" s="34"/>
      <c r="E68" s="12"/>
    </row>
    <row r="69" spans="1:5" s="6" customFormat="1" ht="15" customHeight="1">
      <c r="A69" s="20"/>
      <c r="B69" s="20"/>
      <c r="C69" s="20"/>
      <c r="D69" s="34"/>
      <c r="E69" s="12"/>
    </row>
    <row r="70" spans="1:5" s="6" customFormat="1" ht="15">
      <c r="A70" s="13"/>
      <c r="B70" s="12"/>
      <c r="C70" s="20"/>
      <c r="D70" s="12"/>
      <c r="E70" s="34"/>
    </row>
    <row r="71" spans="1:5" s="6" customFormat="1" ht="15">
      <c r="A71" s="13"/>
      <c r="B71" s="12"/>
      <c r="C71" s="20"/>
      <c r="D71" s="12"/>
      <c r="E71" s="34"/>
    </row>
    <row r="72" spans="1:5" s="6" customFormat="1" ht="15">
      <c r="A72" s="13"/>
      <c r="B72" s="12"/>
      <c r="C72" s="20"/>
      <c r="D72" s="12"/>
      <c r="E72" s="34"/>
    </row>
    <row r="73" spans="1:5" s="6" customFormat="1" ht="15">
      <c r="A73" s="13"/>
      <c r="B73" s="12"/>
      <c r="C73" s="20"/>
      <c r="D73" s="12"/>
      <c r="E73" s="34"/>
    </row>
    <row r="74" spans="1:5" s="6" customFormat="1" ht="15">
      <c r="A74" s="13"/>
      <c r="B74" s="12"/>
      <c r="C74" s="20"/>
      <c r="D74" s="12"/>
      <c r="E74" s="34"/>
    </row>
    <row r="75" spans="1:5" s="6" customFormat="1" ht="15">
      <c r="A75" s="13"/>
      <c r="B75" s="12"/>
      <c r="C75" s="20"/>
      <c r="D75" s="12"/>
      <c r="E75" s="34"/>
    </row>
    <row r="76" spans="1:5" s="6" customFormat="1" ht="15">
      <c r="A76" s="34"/>
      <c r="B76" s="20"/>
      <c r="C76" s="35"/>
      <c r="D76" s="34"/>
      <c r="E76" s="24"/>
    </row>
    <row r="77" spans="1:5" s="6" customFormat="1" ht="15">
      <c r="A77" s="21"/>
      <c r="B77" s="36"/>
      <c r="C77" s="35"/>
      <c r="D77" s="34"/>
      <c r="E77" s="24"/>
    </row>
    <row r="78" spans="1:5" s="6" customFormat="1" ht="15">
      <c r="A78" s="20"/>
      <c r="B78" s="20"/>
      <c r="C78" s="37"/>
      <c r="D78" s="34"/>
      <c r="E78" s="24"/>
    </row>
    <row r="79" spans="1:5" s="6" customFormat="1" ht="15.75">
      <c r="A79" s="38"/>
      <c r="B79" s="38"/>
      <c r="C79" s="38"/>
      <c r="D79" s="39"/>
      <c r="E79" s="40"/>
    </row>
    <row r="80" spans="1:5" s="6" customFormat="1" ht="15.75">
      <c r="A80" s="38"/>
      <c r="B80" s="38"/>
      <c r="C80" s="38"/>
      <c r="D80" s="39"/>
      <c r="E80" s="40"/>
    </row>
    <row r="81" spans="1:5" s="6" customFormat="1" ht="15.75">
      <c r="A81" s="38"/>
      <c r="B81" s="38"/>
      <c r="C81" s="38"/>
      <c r="D81" s="39"/>
      <c r="E81" s="40"/>
    </row>
    <row r="82" spans="1:5" s="6" customFormat="1" ht="15.75">
      <c r="A82" s="38"/>
      <c r="B82" s="38"/>
      <c r="C82" s="38"/>
      <c r="D82" s="39"/>
      <c r="E82" s="40"/>
    </row>
    <row r="83" spans="1:5" s="6" customFormat="1" ht="12.75">
      <c r="A83" s="42"/>
      <c r="B83" s="42"/>
      <c r="C83" s="42"/>
      <c r="D83" s="42"/>
      <c r="E83" s="43"/>
    </row>
    <row r="84" spans="1:4" s="6" customFormat="1" ht="12.75">
      <c r="A84" s="44"/>
      <c r="B84" s="44"/>
      <c r="C84" s="45"/>
      <c r="D84" s="46"/>
    </row>
    <row r="85" spans="1:4" s="6" customFormat="1" ht="12.75">
      <c r="A85" s="44"/>
      <c r="B85" s="44"/>
      <c r="C85" s="45"/>
      <c r="D85" s="46"/>
    </row>
    <row r="86" spans="1:4" s="6" customFormat="1" ht="12.75">
      <c r="A86" s="44"/>
      <c r="B86" s="44"/>
      <c r="C86" s="44"/>
      <c r="D86" s="46"/>
    </row>
    <row r="87" spans="1:5" s="6" customFormat="1" ht="12.75">
      <c r="A87" s="44"/>
      <c r="B87" s="44"/>
      <c r="C87" s="46"/>
      <c r="D87" s="46"/>
      <c r="E87" s="47"/>
    </row>
  </sheetData>
  <sheetProtection/>
  <mergeCells count="7">
    <mergeCell ref="A14:E14"/>
    <mergeCell ref="A7:E7"/>
    <mergeCell ref="A8:E8"/>
    <mergeCell ref="A9:E9"/>
    <mergeCell ref="A11:E11"/>
    <mergeCell ref="A12:E12"/>
    <mergeCell ref="A13:E13"/>
  </mergeCells>
  <printOptions/>
  <pageMargins left="0.6692913385826772" right="0.15748031496062992" top="0.31496062992125984" bottom="0.2755905511811024" header="0.31496062992125984" footer="0.2362204724409449"/>
  <pageSetup horizontalDpi="600" verticalDpi="600" orientation="portrait" paperSize="9" scale="60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embrapa</dc:creator>
  <cp:keywords/>
  <dc:description/>
  <cp:lastModifiedBy>correia</cp:lastModifiedBy>
  <cp:lastPrinted>2019-12-11T13:13:25Z</cp:lastPrinted>
  <dcterms:created xsi:type="dcterms:W3CDTF">2017-05-04T16:41:53Z</dcterms:created>
  <dcterms:modified xsi:type="dcterms:W3CDTF">2019-12-11T13:14:36Z</dcterms:modified>
  <cp:category/>
  <cp:version/>
  <cp:contentType/>
  <cp:contentStatus/>
</cp:coreProperties>
</file>