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0" windowWidth="13020" windowHeight="10845" activeTab="3"/>
  </bookViews>
  <sheets>
    <sheet name="Balanço Patrimonial " sheetId="1" r:id="rId1"/>
    <sheet name="DRE" sheetId="2" r:id="rId2"/>
    <sheet name="DRA" sheetId="3" r:id="rId3"/>
    <sheet name="DVA " sheetId="4" r:id="rId4"/>
    <sheet name="DMPL " sheetId="5" r:id="rId5"/>
    <sheet name="DFC Indireto" sheetId="6" r:id="rId6"/>
    <sheet name="Plan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NO">'[1]DRE - Trimestral'!$B$5</definedName>
    <definedName name="ANO_ACUM" localSheetId="0">#REF!</definedName>
    <definedName name="ANO_ACUM" localSheetId="5">#REF!</definedName>
    <definedName name="ANO_ACUM" localSheetId="4">#REF!</definedName>
    <definedName name="ANO_ACUM" localSheetId="2">#REF!</definedName>
    <definedName name="ANO_ACUM" localSheetId="1">#REF!</definedName>
    <definedName name="ANO_ACUM" localSheetId="3">#REF!</definedName>
    <definedName name="ANO_ACUM">#REF!</definedName>
    <definedName name="_xlnm.Print_Area" localSheetId="0">'Balanço Patrimonial '!$A$1:$K$79</definedName>
    <definedName name="_xlnm.Print_Area" localSheetId="5">'DFC Indireto'!$A$1:$E$79</definedName>
    <definedName name="_xlnm.Print_Area" localSheetId="4">'DMPL '!$A$1:$G$52</definedName>
    <definedName name="_xlnm.Print_Area" localSheetId="2">'DRA'!$A$1:$D$47</definedName>
    <definedName name="_xlnm.Print_Area" localSheetId="1">'DRE'!$A$1:$D$89</definedName>
    <definedName name="_xlnm.Print_Area" localSheetId="3">'DVA '!$A$1:$E$102</definedName>
    <definedName name="Área_impressão_IM" localSheetId="5">#REF!</definedName>
    <definedName name="Área_impressão_IM">#REF!</definedName>
    <definedName name="COMPLEMENTO">'[1]DRE - Trimestral'!$B$8</definedName>
    <definedName name="COMPLEMENTO_ACUM" localSheetId="0">#REF!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1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1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 localSheetId="1">#REF!</definedName>
    <definedName name="lst_DescDRE">#REF!</definedName>
    <definedName name="lst_Mes">#REF!</definedName>
    <definedName name="lst_Trimestre" localSheetId="0">#REF!</definedName>
    <definedName name="lst_Trimestre" localSheetId="4">#REF!</definedName>
    <definedName name="lst_Trimestre" localSheetId="2">#REF!</definedName>
    <definedName name="lst_Trimestre" localSheetId="1">#REF!</definedName>
    <definedName name="lst_Trimestre">#REF!</definedName>
    <definedName name="PERIODO">'[1]DRE - Trimestral'!$B$2</definedName>
    <definedName name="PERIODO_ACUM" localSheetId="0">#REF!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1">#REF!</definedName>
    <definedName name="PERIODO_ACUM" localSheetId="3">#REF!</definedName>
    <definedName name="PERIODO_ACUM">#REF!</definedName>
    <definedName name="TRIMESTRE_1" localSheetId="0">'[1]Tabela Auxiliar'!$E$2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1">'[1]Tabela Auxiliar'!$E$2</definedName>
    <definedName name="TRIMESTRE_1" localSheetId="3">'[1]Tabela Auxiliar'!$E$2</definedName>
    <definedName name="TRIMESTRE_1">'[2]Tabela Auxiliar'!$E$2</definedName>
    <definedName name="TRIMESTRE_2" localSheetId="0">'[1]Tabela Auxiliar'!$E$3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1">'[1]Tabela Auxiliar'!$E$3</definedName>
    <definedName name="TRIMESTRE_2" localSheetId="3">'[1]Tabela Auxiliar'!$E$3</definedName>
    <definedName name="TRIMESTRE_2">'[2]Tabela Auxiliar'!$E$3</definedName>
    <definedName name="TRIMESTRE_3" localSheetId="0">'[1]Tabela Auxiliar'!$E$4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1">'[1]Tabela Auxiliar'!$E$4</definedName>
    <definedName name="TRIMESTRE_3" localSheetId="3">'[1]Tabela Auxiliar'!$E$4</definedName>
    <definedName name="TRIMESTRE_3">'[2]Tabela Auxiliar'!$E$4</definedName>
  </definedNames>
  <calcPr fullCalcOnLoad="1"/>
</workbook>
</file>

<file path=xl/sharedStrings.xml><?xml version="1.0" encoding="utf-8"?>
<sst xmlns="http://schemas.openxmlformats.org/spreadsheetml/2006/main" count="339" uniqueCount="203">
  <si>
    <t>MINISTÉRIO DA AGRICULTURA, PECUÁRIA E ABASTECIMENTO - MAPA</t>
  </si>
  <si>
    <t>EMPRESA BRASILEIRA DE PESQUISA AGROPECUÁRIA - EMBRAPA</t>
  </si>
  <si>
    <t>R$</t>
  </si>
  <si>
    <t/>
  </si>
  <si>
    <t xml:space="preserve"> </t>
  </si>
  <si>
    <t xml:space="preserve">A T I V O </t>
  </si>
  <si>
    <t xml:space="preserve">P A S S I V O </t>
  </si>
  <si>
    <t xml:space="preserve">      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</si>
  <si>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</si>
  <si>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</si>
  <si>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</si>
  <si>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</si>
  <si>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</si>
  <si>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 xml:space="preserve"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</si>
  <si>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</si>
  <si>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</si>
  <si>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Presidente</t>
  </si>
  <si>
    <t>Diretora</t>
  </si>
  <si>
    <t>SUSY DARLEN BARROS DA PENHA</t>
  </si>
  <si>
    <t>Diretor</t>
  </si>
  <si>
    <t>CPF: 399.778.381-00</t>
  </si>
  <si>
    <t>MINISTÉRIO DA AGRICULTURA, PECUÁRIA E  ABASTECIMENTO - MAPA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</si>
  <si>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</si>
  <si>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</si>
  <si>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</si>
  <si>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</si>
  <si>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</si>
  <si>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</si>
  <si>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</si>
  <si>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</si>
  <si>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</si>
  <si>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</si>
  <si>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</si>
  <si>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Ajustes Patrimoniais de Exercícios Anteriores........................................................</t>
  </si>
  <si>
    <t>( = ) Resultado Líquido Abrangente.......................................................................................................</t>
  </si>
  <si>
    <t>LÚCIA GATTO</t>
  </si>
  <si>
    <t>CPF: 445.476.840-49</t>
  </si>
  <si>
    <t>CELSO LUIZ MORETTI</t>
  </si>
  <si>
    <t>CLEBER OLIVEIRA SOARES</t>
  </si>
  <si>
    <t>CPF: 616.727.935-72</t>
  </si>
  <si>
    <t>AUMENTO PARA FUTURO AUMENTO DE CAPITAL  (AFAC)</t>
  </si>
  <si>
    <t>CNPJ: 00.348.003/0001-10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</si>
  <si>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</si>
  <si>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</si>
  <si>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</si>
  <si>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</si>
  <si>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</si>
  <si>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</si>
  <si>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</si>
  <si>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CPF: 038.784.061-34</t>
  </si>
  <si>
    <t>RECEITAS</t>
  </si>
  <si>
    <t>INSUMOS ADQUIRIDOS</t>
  </si>
  <si>
    <t>VALOR ADICIONADO BRUTO</t>
  </si>
  <si>
    <t>VALOR ADICIONADO LÍQUIDO PRODUZIDO PELA ENTIDADE</t>
  </si>
  <si>
    <t xml:space="preserve">VALOR ADICIONADO RECEBIDO EM TRANSFERÊNCIA </t>
  </si>
  <si>
    <t>VALOR ADICIONADO TOTAL A DISTRIBUIR</t>
  </si>
  <si>
    <t xml:space="preserve">DISTRIBUIÇÃO DO VALOR ADICIONADO </t>
  </si>
  <si>
    <t>6        Materiais , Energia, Serviços de Terceiros e Outros.....................................................................................................................................................................................................</t>
  </si>
  <si>
    <t>11       Receita Financerias .....................................................................................................................................................................................................</t>
  </si>
  <si>
    <t>7         Perda / Recuperção de Valores (Ações)Ativos........................................................................................................................................................................................................</t>
  </si>
  <si>
    <t>13.1      Remuneração Direta..................................................................................................................................................</t>
  </si>
  <si>
    <t>14.2      Estatuais..........................................................................................................................................................</t>
  </si>
  <si>
    <t>Saldo Inicial do Exercício de 2018....................................................................................................</t>
  </si>
  <si>
    <r>
      <t xml:space="preserve">      Caixa e Equivalentes de Caixa </t>
    </r>
    <r>
      <rPr>
        <b/>
        <sz val="12"/>
        <rFont val="Times New Roman"/>
        <family val="1"/>
      </rPr>
      <t>(Nota 4)</t>
    </r>
    <r>
      <rPr>
        <sz val="12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</si>
  <si>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   Obrigações Trab. Previdenciárias e Assistênciais</t>
    </r>
    <r>
      <rPr>
        <b/>
        <sz val="12"/>
        <rFont val="Times New Roman"/>
        <family val="1"/>
      </rPr>
      <t xml:space="preserve"> (Nota 19)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</si>
  <si>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sz val="12"/>
        <rFont val="Times New Roman"/>
        <family val="1"/>
      </rPr>
      <t>(Nota 20)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</si>
  <si>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Obrigações Fiscais </t>
    </r>
    <r>
      <rPr>
        <b/>
        <sz val="12"/>
        <rFont val="Times New Roman"/>
        <family val="1"/>
      </rPr>
      <t>(Nota 21)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</si>
  <si>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sz val="12"/>
        <rFont val="Times New Roman"/>
        <family val="1"/>
      </rPr>
      <t>(Nota 22)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</si>
  <si>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Provisões a Longo Prazo </t>
    </r>
    <r>
      <rPr>
        <b/>
        <sz val="12"/>
        <rFont val="Times New Roman"/>
        <family val="1"/>
      </rPr>
      <t>(Nota 23)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</si>
  <si>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sz val="12"/>
        <rFont val="Times New Roman"/>
        <family val="1"/>
      </rPr>
      <t>(Nota 24)</t>
    </r>
    <r>
      <rPr>
        <sz val="12"/>
        <rFont val="Times New Roman"/>
        <family val="1"/>
      </rPr>
      <t>..............................................................</t>
    </r>
  </si>
  <si>
    <r>
      <t xml:space="preserve">      Capital Social </t>
    </r>
    <r>
      <rPr>
        <b/>
        <sz val="12"/>
        <rFont val="Times New Roman"/>
        <family val="1"/>
      </rPr>
      <t>(Nota 25)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</si>
  <si>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12"/>
        <rFont val="Times New Roman"/>
        <family val="1"/>
      </rPr>
      <t>(Nota 26)</t>
    </r>
    <r>
      <rPr>
        <sz val="12"/>
        <rFont val="Times New Roman"/>
        <family val="1"/>
      </rPr>
      <t xml:space="preserve"> ............</t>
    </r>
  </si>
  <si>
    <r>
      <t xml:space="preserve">      Resultados Acumulados </t>
    </r>
    <r>
      <rPr>
        <b/>
        <sz val="12"/>
        <rFont val="Times New Roman"/>
        <family val="1"/>
      </rPr>
      <t>(Nota 27)</t>
    </r>
    <r>
      <rPr>
        <sz val="12"/>
        <rFont val="Times New Roman"/>
        <family val="1"/>
      </rPr>
      <t>..........................................................................................................................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</si>
  <si>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</si>
  <si>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ATIVIDADES DE FINANCIAMENTO</t>
  </si>
  <si>
    <t xml:space="preserve">      ( + ) Outras Receitas............................................................................................................</t>
  </si>
  <si>
    <r>
      <t xml:space="preserve">( + ) Receitas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</si>
  <si>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( - ) Despesas Operacionais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</si>
  <si>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t>ATIVIDADES OPERACIONAIS</t>
  </si>
  <si>
    <t xml:space="preserve">  Aumento (Diminuição ) das contas dos grupos do Ativo e Passivo Criculante:</t>
  </si>
  <si>
    <t xml:space="preserve">     Outros Débitos / Contas a Pagar - Curto e Longo Prazo...............................................................................................................................</t>
  </si>
  <si>
    <t>ATIVIDADES DE INVESTIMENTOS</t>
  </si>
  <si>
    <t xml:space="preserve">         Aquisição de Bens do Ativo Imobilizado................................................................................................................................</t>
  </si>
  <si>
    <t xml:space="preserve">          Aumento de Capital .....................................................................................................................................................................................................</t>
  </si>
  <si>
    <t xml:space="preserve">          Adiantamento Para Futurao Aumento de Capital - PNC...................................................................................................................................................................................................</t>
  </si>
  <si>
    <t>17         Remuneração de Capital Próprio................................................................................................................................................</t>
  </si>
  <si>
    <t>17.1      Lucros Retidos/Prejuizo do Exercício.......................................................................................................................................................................................................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</si>
  <si>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</si>
  <si>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</si>
  <si>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</si>
  <si>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</si>
  <si>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</si>
  <si>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</si>
  <si>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 xml:space="preserve">     REALIZÁVEL A LONGO PRAZO.................................................................................................................</t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</si>
  <si>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</si>
  <si>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</si>
  <si>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t>PATRIMÔNIO LÍQUIDO ........................................................................................................................</t>
  </si>
  <si>
    <t>BALANÇO PATRIMONIAL DOS EXERCÍCIOS  DE 2019 E 2018</t>
  </si>
  <si>
    <t>DEMONSTRAÇÃO DO RESULTADO ABRANGENTE DE 2019 E 2018</t>
  </si>
  <si>
    <t>DEMONSTRAÇÃO DO VALOR ADICIONADO EXERCÍCIOS  DE 2019 E 2018</t>
  </si>
  <si>
    <t>DEMONSTRAÇÃO DO RESULTADO DOS EXERCÍCIOS DE  2019 E 2018</t>
  </si>
  <si>
    <t>13.4      Contribuição a Entidade Fechada de Precidência (Ceres)..................................................................................</t>
  </si>
  <si>
    <t>IGUAL</t>
  </si>
  <si>
    <t>DISTRIBUIÇÃO DO VALOR ADICIONADO</t>
  </si>
  <si>
    <t>DEMONSTRAÇÃO DAS MUTAÇÕES DO PATRIMÔNIO LÍQUIDO DOS EXERCÍCIOS DE 2019 E 2018</t>
  </si>
  <si>
    <t>Saldo Inicial do Exercício de 2019....................................................................................................</t>
  </si>
  <si>
    <t>DEMONSTRAÇÃO DO FLUXO DE CAIXA DOS EXERCÍCIOS  DE 2019 E 2018</t>
  </si>
  <si>
    <r>
      <t xml:space="preserve">      Convênios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</t>
    </r>
  </si>
  <si>
    <r>
      <t xml:space="preserve">      Doações </t>
    </r>
    <r>
      <rPr>
        <sz val="12"/>
        <color indexed="8"/>
        <rFont val="Times New Roman"/>
        <family val="1"/>
      </rPr>
      <t>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</si>
  <si>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r>
      <t xml:space="preserve">( + ) Ganhos na Alienação de Bens </t>
    </r>
    <r>
      <rPr>
        <sz val="12"/>
        <color indexed="8"/>
        <rFont val="Times New Roman"/>
        <family val="1"/>
      </rPr>
      <t>...................................................................................</t>
    </r>
  </si>
  <si>
    <r>
      <t xml:space="preserve">( - ) Perda na Alienação de Bens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</t>
    </r>
  </si>
  <si>
    <t>10       Resultado de Equivalência Patrimonial...............................................................................................................................................</t>
  </si>
  <si>
    <t>8         Outras...............................................................................................................................................................................</t>
  </si>
  <si>
    <t>5        Custos dos Produtos, das Mercadorias e dos Serviços Vendidos..........................................................................</t>
  </si>
  <si>
    <t>SETEMBRO 2019</t>
  </si>
  <si>
    <t>SETEMBRO 2018</t>
  </si>
  <si>
    <t xml:space="preserve">CPF: 080.210.298-03
</t>
  </si>
  <si>
    <t xml:space="preserve">      Outras Obrigações a Longo Prazo............................................</t>
  </si>
  <si>
    <t>-</t>
  </si>
  <si>
    <t>12       Outras..(Subvenções para Custeio ).....................................................................................................................................................................................................</t>
  </si>
  <si>
    <t>Transferência p/Aumento de Capital PNC.............................................................</t>
  </si>
  <si>
    <t>SALDO EM 30 DE SETEMBRO / 2018............................................</t>
  </si>
  <si>
    <t>SALDO EM 30 DE SETEMBRO / 2019............................................</t>
  </si>
  <si>
    <r>
      <t xml:space="preserve">      Clientes </t>
    </r>
    <r>
      <rPr>
        <sz val="12"/>
        <rFont val="Times New Roman"/>
        <family val="1"/>
      </rPr>
      <t>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</si>
  <si>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sz val="12"/>
        <rFont val="Times New Roman"/>
        <family val="1"/>
      </rPr>
      <t>(Nota 5)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</si>
  <si>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(Nota 6)</t>
    </r>
    <r>
      <rPr>
        <sz val="12"/>
        <rFont val="Times New Roman"/>
        <family val="1"/>
      </rPr>
      <t>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</si>
  <si>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</t>
    </r>
  </si>
  <si>
    <r>
      <t xml:space="preserve">      Cliente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>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</si>
  <si>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sz val="12"/>
        <rFont val="Times New Roman"/>
        <family val="1"/>
      </rPr>
      <t>(Nota 7)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</si>
  <si>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        Participações Societárias - pelo MEP </t>
    </r>
    <r>
      <rPr>
        <b/>
        <sz val="12"/>
        <rFont val="Times New Roman"/>
        <family val="1"/>
      </rPr>
      <t>(Nota 8)</t>
    </r>
    <r>
      <rPr>
        <sz val="12"/>
        <rFont val="Times New Roman"/>
        <family val="1"/>
      </rPr>
      <t>...............................................................................</t>
    </r>
  </si>
  <si>
    <r>
      <t xml:space="preserve">        Outras Provisões pelo MEP </t>
    </r>
    <r>
      <rPr>
        <b/>
        <sz val="12"/>
        <rFont val="Times New Roman"/>
        <family val="1"/>
      </rPr>
      <t>(Nota 9) .</t>
    </r>
    <r>
      <rPr>
        <sz val="12"/>
        <rFont val="Times New Roman"/>
        <family val="1"/>
      </rPr>
      <t>....................................................................</t>
    </r>
  </si>
  <si>
    <r>
      <t xml:space="preserve">        Participações Societárias - pelo Custo </t>
    </r>
    <r>
      <rPr>
        <b/>
        <sz val="12"/>
        <rFont val="Times New Roman"/>
        <family val="1"/>
      </rPr>
      <t>(Nota 10)..</t>
    </r>
    <r>
      <rPr>
        <sz val="12"/>
        <rFont val="Times New Roman"/>
        <family val="1"/>
      </rPr>
      <t>.......................................................................................</t>
    </r>
  </si>
  <si>
    <r>
      <t xml:space="preserve">        Outros Investimentos </t>
    </r>
    <r>
      <rPr>
        <b/>
        <sz val="12"/>
        <rFont val="Times New Roman"/>
        <family val="1"/>
      </rPr>
      <t>(Nota 11)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</si>
  <si>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   Bens Móveis </t>
    </r>
    <r>
      <rPr>
        <b/>
        <sz val="12"/>
        <rFont val="Times New Roman"/>
        <family val="1"/>
      </rPr>
      <t xml:space="preserve">(Nota 12) 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</si>
  <si>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Depreciação de Bens Móveis 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</si>
  <si>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Bens Imóveis </t>
    </r>
    <r>
      <rPr>
        <b/>
        <sz val="12"/>
        <rFont val="Times New Roman"/>
        <family val="1"/>
      </rPr>
      <t>(Nota 13)</t>
    </r>
    <r>
      <rPr>
        <sz val="12"/>
        <rFont val="Times New Roman"/>
        <family val="1"/>
      </rPr>
      <t>.........................................................................................</t>
    </r>
  </si>
  <si>
    <r>
      <t xml:space="preserve">          Depreciação/Amortização de Bens Imóveis </t>
    </r>
    <r>
      <rPr>
        <sz val="12"/>
        <rFont val="Times New Roman"/>
        <family val="1"/>
      </rPr>
      <t>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</si>
  <si>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(Nota 14)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</si>
  <si>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Obrigações Trab. Previdenciárias e Assistênciais</t>
    </r>
    <r>
      <rPr>
        <b/>
        <sz val="12"/>
        <rFont val="Times New Roman"/>
        <family val="1"/>
      </rPr>
      <t xml:space="preserve"> (Nota 15)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</si>
  <si>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sz val="12"/>
        <rFont val="Times New Roman"/>
        <family val="1"/>
      </rPr>
      <t>(Nota 16)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</si>
  <si>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Obrigações Fiscais </t>
    </r>
    <r>
      <rPr>
        <b/>
        <sz val="12"/>
        <rFont val="Times New Roman"/>
        <family val="1"/>
      </rPr>
      <t>(Nota 17)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</si>
  <si>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sz val="12"/>
        <rFont val="Times New Roman"/>
        <family val="1"/>
      </rPr>
      <t>(Nota 18)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</si>
  <si>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Provisões a Longo Prazo </t>
    </r>
    <r>
      <rPr>
        <b/>
        <sz val="12"/>
        <rFont val="Times New Roman"/>
        <family val="1"/>
      </rPr>
      <t>(Nota 19)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</si>
  <si>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sz val="12"/>
        <rFont val="Times New Roman"/>
        <family val="1"/>
      </rPr>
      <t>(Nota 20)</t>
    </r>
    <r>
      <rPr>
        <sz val="12"/>
        <rFont val="Times New Roman"/>
        <family val="1"/>
      </rPr>
      <t>..............................................................</t>
    </r>
  </si>
  <si>
    <r>
      <t xml:space="preserve">      Outras Obrigações a Longo Prazo</t>
    </r>
    <r>
      <rPr>
        <b/>
        <sz val="12"/>
        <rFont val="Times New Roman"/>
        <family val="1"/>
      </rPr>
      <t xml:space="preserve"> (Nota 21)</t>
    </r>
    <r>
      <rPr>
        <sz val="12"/>
        <rFont val="Times New Roman"/>
        <family val="1"/>
      </rPr>
      <t>............................................</t>
    </r>
  </si>
  <si>
    <r>
      <t xml:space="preserve">      Capital Social </t>
    </r>
    <r>
      <rPr>
        <b/>
        <sz val="12"/>
        <rFont val="Times New Roman"/>
        <family val="1"/>
      </rPr>
      <t>(Nota 22)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</si>
  <si>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12"/>
        <rFont val="Times New Roman"/>
        <family val="1"/>
      </rPr>
      <t>(Nota 23)</t>
    </r>
    <r>
      <rPr>
        <sz val="12"/>
        <rFont val="Times New Roman"/>
        <family val="1"/>
      </rPr>
      <t xml:space="preserve"> ............</t>
    </r>
  </si>
  <si>
    <r>
      <t xml:space="preserve">      Resultados Acumulados </t>
    </r>
    <r>
      <rPr>
        <sz val="12"/>
        <rFont val="Times New Roman"/>
        <family val="1"/>
      </rPr>
      <t>..........................................................................................................................</t>
    </r>
  </si>
  <si>
    <t>GERSON SOARES ALVES BARRETO</t>
  </si>
  <si>
    <t>Gerente da Gerência Financeira e Contábil - GFC</t>
  </si>
  <si>
    <t>Contadora  CRC-DF 007472/O-2</t>
  </si>
  <si>
    <r>
      <t xml:space="preserve">( - ) Custo das Mercadorias e Serviços Vendidos </t>
    </r>
    <r>
      <rPr>
        <b/>
        <vertAlign val="superscript"/>
        <sz val="12"/>
        <color indexed="8"/>
        <rFont val="Times New Roman"/>
        <family val="1"/>
      </rPr>
      <t xml:space="preserve"> (Nota 27)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</si>
  <si>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 xml:space="preserve">( + ) Receitas com Vendas e Serviços  </t>
    </r>
    <r>
      <rPr>
        <b/>
        <vertAlign val="superscript"/>
        <sz val="12"/>
        <color indexed="8"/>
        <rFont val="Times New Roman"/>
        <family val="1"/>
      </rPr>
      <t>(Nota 25)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</si>
  <si>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      Subvenção para Custeio  </t>
    </r>
    <r>
      <rPr>
        <b/>
        <vertAlign val="superscript"/>
        <sz val="12"/>
        <rFont val="Times New Roman"/>
        <family val="1"/>
      </rPr>
      <t>(Nota 28)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</si>
  <si>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      Convênios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</t>
    </r>
  </si>
  <si>
    <r>
      <t xml:space="preserve">      Doações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</t>
    </r>
  </si>
  <si>
    <r>
      <t xml:space="preserve">      Despesas Administrativas </t>
    </r>
    <r>
      <rPr>
        <b/>
        <vertAlign val="superscript"/>
        <sz val="12"/>
        <color indexed="8"/>
        <rFont val="Times New Roman"/>
        <family val="1"/>
      </rPr>
      <t>(Nota 29)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</t>
    </r>
  </si>
  <si>
    <r>
      <t xml:space="preserve">( +/- ) Resultado na equivalência Patrimonial </t>
    </r>
    <r>
      <rPr>
        <b/>
        <vertAlign val="superscript"/>
        <sz val="12"/>
        <color indexed="8"/>
        <rFont val="Times New Roman"/>
        <family val="1"/>
      </rPr>
      <t xml:space="preserve"> (Nota 30)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</si>
  <si>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( + ) Receitas Financeiras  </t>
    </r>
    <r>
      <rPr>
        <b/>
        <vertAlign val="superscript"/>
        <sz val="12"/>
        <color indexed="8"/>
        <rFont val="Times New Roman"/>
        <family val="1"/>
      </rPr>
      <t>(Nota 31)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</si>
  <si>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 </t>
    </r>
    <r>
      <rPr>
        <b/>
        <vertAlign val="superscript"/>
        <sz val="12"/>
        <color indexed="8"/>
        <rFont val="Times New Roman"/>
        <family val="1"/>
      </rPr>
      <t>(Nota 32)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</si>
  <si>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( +/- ) Outras Receitas/ Despesas </t>
    </r>
    <r>
      <rPr>
        <b/>
        <vertAlign val="superscript"/>
        <sz val="12"/>
        <color indexed="8"/>
        <rFont val="Times New Roman"/>
        <family val="1"/>
      </rPr>
      <t xml:space="preserve"> (Nota 33)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</t>
    </r>
  </si>
  <si>
    <r>
      <t xml:space="preserve">( =) Resultado Líquido do Exercício  </t>
    </r>
    <r>
      <rPr>
        <b/>
        <vertAlign val="superscript"/>
        <sz val="12"/>
        <color indexed="8"/>
        <rFont val="Times New Roman"/>
        <family val="1"/>
      </rPr>
      <t>(Nota 34)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</t>
    </r>
  </si>
  <si>
    <r>
      <t xml:space="preserve">( - ) Imposto s/ Vendas e Serviços e Outras Deduções  </t>
    </r>
    <r>
      <rPr>
        <b/>
        <vertAlign val="superscript"/>
        <sz val="12"/>
        <color indexed="8"/>
        <rFont val="Times New Roman"/>
        <family val="1"/>
      </rPr>
      <t>(Nota 26)</t>
    </r>
    <r>
      <rPr>
        <sz val="12"/>
        <color indexed="8"/>
        <rFont val="Times New Roman"/>
        <family val="1"/>
      </rPr>
      <t>............................................................</t>
    </r>
  </si>
  <si>
    <t>( = ) Receita Líquida...............................................................................................................</t>
  </si>
  <si>
    <t>( = ) Lucro Bruto.......................................................................................................................</t>
  </si>
  <si>
    <r>
      <t xml:space="preserve">( + ) Rerversão de Provisões 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</t>
    </r>
  </si>
  <si>
    <t>1     Vendas de Mercadoria, Produtos e Serviços..................................................................................................................</t>
  </si>
  <si>
    <t>2      Outras Receitas........................................................................................................................................................................................................</t>
  </si>
  <si>
    <t>3  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</si>
  <si>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>4      Provisões  - Reversão / (Constituição)........................................................................................................................................................................................................</t>
  </si>
  <si>
    <t>9       DEPRECIAÇÃO, AMRTIZAÇÃO E EXUSTÃO</t>
  </si>
  <si>
    <t>15         Despesas Financeiras ..................................................................................................................................................</t>
  </si>
  <si>
    <t>16         Outros (Receita / Despesas Intra Siafi, Ganhos/ Perdas em Alienação).............................................................................................................................................</t>
  </si>
  <si>
    <t>14         Impostos, Taxas e Contribuições.....................................................................................................................................................................................................</t>
  </si>
  <si>
    <t>13.3      FGTS e INSS..................................................................................................................................................</t>
  </si>
  <si>
    <t>14.1      Federeais ...........................................................................................................................................................</t>
  </si>
  <si>
    <t>14.3      Municipais..........................................................................................................................................................</t>
  </si>
  <si>
    <t>13         Pessoal.............................................................................................................................................................</t>
  </si>
  <si>
    <t>13.2      Benefícios........................................................................................................................................................</t>
  </si>
  <si>
    <t>Transferência p/Aumento de Capital ..............................................................</t>
  </si>
  <si>
    <t>Transferência p/Aumento de Capital PNC......................................................</t>
  </si>
  <si>
    <t>Transferência p/Aumento de Capital...............................................................</t>
  </si>
  <si>
    <t>Resultados Exercício........................................................................................</t>
  </si>
  <si>
    <t>Resultados do Exercício ..................................................................................</t>
  </si>
  <si>
    <t xml:space="preserve">   (Ganho)/Perda de Equivalência Patrimonial .................................................................................................................................................................................</t>
  </si>
  <si>
    <t xml:space="preserve">   Depreciação e Amortização....................................................................................................................................................................................</t>
  </si>
  <si>
    <t xml:space="preserve">   Lucro (Prejuízo) Líquido .........................................................................................................................................................</t>
  </si>
  <si>
    <t xml:space="preserve">          Adiantamento Para Futurao Aumento de Capital - PL....................................................................................................</t>
  </si>
  <si>
    <t xml:space="preserve">   Ajustes para Reconciliar o Prejuízo Líquido em Caixa Líquido.....................................................................................</t>
  </si>
  <si>
    <t xml:space="preserve">   Recebimento de Cotas do Extinto  FND.........................................................................................................................</t>
  </si>
  <si>
    <t xml:space="preserve">   Variação Monetária dos Investimentos em  Ações ..............................................................................................................</t>
  </si>
  <si>
    <t xml:space="preserve">   Baixa do Investimento.................................................................................................................................................................................</t>
  </si>
  <si>
    <t xml:space="preserve">   Reversão da Deprecição/Amortização Acumulada ........................................................................................................</t>
  </si>
  <si>
    <t xml:space="preserve"> Lucro/Prejuizo Ajustado..............................................................................................................................................</t>
  </si>
  <si>
    <t xml:space="preserve">     Duplicatas a Receber...........................................................................................................................................................</t>
  </si>
  <si>
    <t xml:space="preserve">     Outros Céditos Curto Prazo.........................................................................................................................................</t>
  </si>
  <si>
    <t xml:space="preserve">     Outros Céditos Longo Prazo......................................................................................................................................</t>
  </si>
  <si>
    <t xml:space="preserve">     Imposto de Renda Diferido Líquido................................................................................................................................</t>
  </si>
  <si>
    <t xml:space="preserve">     Fornecedores ............................................................................................................................................................</t>
  </si>
  <si>
    <t xml:space="preserve">     Obrigações Fiscais......................................................................................................................................................</t>
  </si>
  <si>
    <t xml:space="preserve">     Salários e Encargos Sociais..................................................................................................................................................</t>
  </si>
  <si>
    <t xml:space="preserve">     Provisões ....................................................................................................................................................................</t>
  </si>
  <si>
    <t xml:space="preserve">     Estoques........................................................................................................................................................................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</si>
</sst>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#,##0.00_ ;\-#,##0.00\ "/>
    <numFmt numFmtId="176" formatCode="&quot;Ativar&quot;;&quot;Ativar&quot;;&quot;Desativar&quot;"/>
    <numFmt numFmtId="177" formatCode="General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vertAlign val="superscript"/>
      <sz val="12"/>
      <color indexed="8"/>
      <name val="Times New Roman"/>
      <family val="1"/>
    </font>
    <font>
      <sz val="8"/>
      <name val="Helv"/>
      <family val="0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7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6" fontId="3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4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4" fillId="0" borderId="11" xfId="0" applyFont="1" applyBorder="1" applyAlignment="1">
      <alignment/>
    </xf>
    <xf numFmtId="167" fontId="5" fillId="33" borderId="12" xfId="69" applyNumberFormat="1" applyFont="1" applyFill="1" applyBorder="1" applyAlignment="1">
      <alignment horizontal="right"/>
    </xf>
    <xf numFmtId="0" fontId="3" fillId="33" borderId="0" xfId="51" applyFont="1" applyFill="1" applyBorder="1">
      <alignment/>
      <protection/>
    </xf>
    <xf numFmtId="0" fontId="11" fillId="33" borderId="11" xfId="51" applyFont="1" applyFill="1" applyBorder="1">
      <alignment/>
      <protection/>
    </xf>
    <xf numFmtId="0" fontId="11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left"/>
      <protection/>
    </xf>
    <xf numFmtId="165" fontId="11" fillId="33" borderId="14" xfId="51" applyNumberFormat="1" applyFont="1" applyFill="1" applyBorder="1">
      <alignment/>
      <protection/>
    </xf>
    <xf numFmtId="0" fontId="11" fillId="33" borderId="1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0" fontId="12" fillId="33" borderId="10" xfId="51" applyFont="1" applyFill="1" applyBorder="1">
      <alignment/>
      <protection/>
    </xf>
    <xf numFmtId="167" fontId="10" fillId="33" borderId="15" xfId="69" applyNumberFormat="1" applyFont="1" applyFill="1" applyBorder="1" applyAlignment="1">
      <alignment horizontal="center" vertical="center"/>
    </xf>
    <xf numFmtId="167" fontId="10" fillId="33" borderId="14" xfId="69" applyNumberFormat="1" applyFont="1" applyFill="1" applyBorder="1" applyAlignment="1">
      <alignment horizontal="center" vertical="center"/>
    </xf>
    <xf numFmtId="167" fontId="11" fillId="33" borderId="12" xfId="69" applyNumberFormat="1" applyFont="1" applyFill="1" applyBorder="1" applyAlignment="1">
      <alignment horizontal="right"/>
    </xf>
    <xf numFmtId="0" fontId="11" fillId="33" borderId="12" xfId="51" applyFont="1" applyFill="1" applyBorder="1">
      <alignment/>
      <protection/>
    </xf>
    <xf numFmtId="0" fontId="10" fillId="33" borderId="10" xfId="51" applyFont="1" applyFill="1" applyBorder="1" applyAlignment="1">
      <alignment horizontal="left"/>
      <protection/>
    </xf>
    <xf numFmtId="0" fontId="10" fillId="33" borderId="0" xfId="51" applyFont="1" applyFill="1" applyBorder="1" applyAlignment="1">
      <alignment horizontal="left"/>
      <protection/>
    </xf>
    <xf numFmtId="165" fontId="10" fillId="33" borderId="0" xfId="51" applyNumberFormat="1" applyFont="1" applyFill="1" applyBorder="1">
      <alignment/>
      <protection/>
    </xf>
    <xf numFmtId="0" fontId="11" fillId="33" borderId="10" xfId="51" applyFont="1" applyFill="1" applyBorder="1" applyAlignment="1">
      <alignment horizontal="left"/>
      <protection/>
    </xf>
    <xf numFmtId="0" fontId="11" fillId="33" borderId="0" xfId="51" applyFont="1" applyFill="1" applyBorder="1" applyAlignment="1">
      <alignment horizontal="left"/>
      <protection/>
    </xf>
    <xf numFmtId="165" fontId="11" fillId="33" borderId="0" xfId="51" applyNumberFormat="1" applyFont="1" applyFill="1" applyBorder="1">
      <alignment/>
      <protection/>
    </xf>
    <xf numFmtId="165" fontId="11" fillId="33" borderId="0" xfId="51" applyNumberFormat="1" applyFont="1" applyFill="1" applyBorder="1" applyProtection="1">
      <alignment/>
      <protection locked="0"/>
    </xf>
    <xf numFmtId="0" fontId="10" fillId="33" borderId="10" xfId="51" applyFont="1" applyFill="1" applyBorder="1">
      <alignment/>
      <protection/>
    </xf>
    <xf numFmtId="165" fontId="11" fillId="33" borderId="0" xfId="51" applyNumberFormat="1" applyFont="1" applyFill="1" applyBorder="1" applyAlignment="1" applyProtection="1">
      <alignment horizontal="right"/>
      <protection locked="0"/>
    </xf>
    <xf numFmtId="165" fontId="10" fillId="33" borderId="0" xfId="51" applyNumberFormat="1" applyFont="1" applyFill="1" applyBorder="1" applyAlignment="1" applyProtection="1">
      <alignment horizontal="right"/>
      <protection locked="0"/>
    </xf>
    <xf numFmtId="0" fontId="10" fillId="33" borderId="11" xfId="51" applyFont="1" applyFill="1" applyBorder="1" applyAlignment="1">
      <alignment vertical="top"/>
      <protection/>
    </xf>
    <xf numFmtId="0" fontId="11" fillId="33" borderId="13" xfId="51" applyFont="1" applyFill="1" applyBorder="1" applyAlignment="1">
      <alignment vertical="top"/>
      <protection/>
    </xf>
    <xf numFmtId="165" fontId="11" fillId="33" borderId="13" xfId="51" applyNumberFormat="1" applyFont="1" applyFill="1" applyBorder="1" applyAlignment="1" applyProtection="1">
      <alignment vertical="top"/>
      <protection locked="0"/>
    </xf>
    <xf numFmtId="43" fontId="11" fillId="33" borderId="0" xfId="51" applyNumberFormat="1" applyFont="1" applyFill="1" applyBorder="1">
      <alignment/>
      <protection/>
    </xf>
    <xf numFmtId="167" fontId="11" fillId="33" borderId="0" xfId="51" applyNumberFormat="1" applyFont="1" applyFill="1" applyBorder="1">
      <alignment/>
      <protection/>
    </xf>
    <xf numFmtId="165" fontId="10" fillId="33" borderId="0" xfId="51" applyNumberFormat="1" applyFont="1" applyFill="1" applyBorder="1" applyAlignment="1">
      <alignment horizontal="left"/>
      <protection/>
    </xf>
    <xf numFmtId="0" fontId="10" fillId="33" borderId="0" xfId="52" applyFont="1" applyFill="1" applyBorder="1">
      <alignment/>
      <protection/>
    </xf>
    <xf numFmtId="0" fontId="11" fillId="33" borderId="0" xfId="51" applyFont="1" applyFill="1" applyBorder="1" applyAlignment="1">
      <alignment/>
      <protection/>
    </xf>
    <xf numFmtId="0" fontId="10" fillId="33" borderId="0" xfId="52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165" fontId="4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>
      <alignment/>
      <protection/>
    </xf>
    <xf numFmtId="4" fontId="3" fillId="33" borderId="0" xfId="51" applyNumberFormat="1" applyFont="1" applyFill="1" applyBorder="1">
      <alignment/>
      <protection/>
    </xf>
    <xf numFmtId="0" fontId="13" fillId="33" borderId="0" xfId="51" applyFont="1" applyFill="1" applyBorder="1">
      <alignment/>
      <protection/>
    </xf>
    <xf numFmtId="165" fontId="13" fillId="33" borderId="0" xfId="51" applyNumberFormat="1" applyFont="1" applyFill="1" applyBorder="1">
      <alignment/>
      <protection/>
    </xf>
    <xf numFmtId="0" fontId="9" fillId="33" borderId="0" xfId="51" applyFont="1" applyFill="1" applyBorder="1">
      <alignment/>
      <protection/>
    </xf>
    <xf numFmtId="0" fontId="9" fillId="33" borderId="0" xfId="51" applyFont="1" applyFill="1" applyBorder="1" applyAlignment="1">
      <alignment horizontal="left"/>
      <protection/>
    </xf>
    <xf numFmtId="165" fontId="9" fillId="33" borderId="0" xfId="51" applyNumberFormat="1" applyFont="1" applyFill="1" applyBorder="1">
      <alignment/>
      <protection/>
    </xf>
    <xf numFmtId="0" fontId="6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40" fontId="10" fillId="33" borderId="15" xfId="69" applyNumberFormat="1" applyFont="1" applyFill="1" applyBorder="1" applyAlignment="1">
      <alignment horizontal="right" vertical="top"/>
    </xf>
    <xf numFmtId="167" fontId="10" fillId="33" borderId="12" xfId="59" applyNumberFormat="1" applyFont="1" applyFill="1" applyBorder="1" applyAlignment="1">
      <alignment horizontal="right"/>
    </xf>
    <xf numFmtId="167" fontId="11" fillId="33" borderId="12" xfId="59" applyNumberFormat="1" applyFont="1" applyFill="1" applyBorder="1" applyAlignment="1">
      <alignment horizontal="right"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165" fontId="3" fillId="33" borderId="17" xfId="51" applyNumberFormat="1" applyFont="1" applyFill="1" applyBorder="1">
      <alignment/>
      <protection/>
    </xf>
    <xf numFmtId="0" fontId="3" fillId="33" borderId="18" xfId="51" applyFont="1" applyFill="1" applyBorder="1">
      <alignment/>
      <protection/>
    </xf>
    <xf numFmtId="0" fontId="4" fillId="33" borderId="11" xfId="51" applyFont="1" applyFill="1" applyBorder="1" applyAlignment="1">
      <alignment horizontal="left"/>
      <protection/>
    </xf>
    <xf numFmtId="0" fontId="5" fillId="33" borderId="13" xfId="51" applyFont="1" applyFill="1" applyBorder="1">
      <alignment/>
      <protection/>
    </xf>
    <xf numFmtId="165" fontId="5" fillId="33" borderId="13" xfId="51" applyNumberFormat="1" applyFont="1" applyFill="1" applyBorder="1">
      <alignment/>
      <protection/>
    </xf>
    <xf numFmtId="0" fontId="14" fillId="33" borderId="14" xfId="51" applyFont="1" applyFill="1" applyBorder="1">
      <alignment/>
      <protection/>
    </xf>
    <xf numFmtId="0" fontId="14" fillId="33" borderId="0" xfId="5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3" borderId="19" xfId="51" applyFont="1" applyFill="1" applyBorder="1">
      <alignment/>
      <protection/>
    </xf>
    <xf numFmtId="169" fontId="6" fillId="33" borderId="0" xfId="51" applyNumberFormat="1" applyFont="1" applyFill="1" applyBorder="1">
      <alignment/>
      <protection/>
    </xf>
    <xf numFmtId="0" fontId="5" fillId="33" borderId="11" xfId="51" applyFont="1" applyFill="1" applyBorder="1">
      <alignment/>
      <protection/>
    </xf>
    <xf numFmtId="0" fontId="5" fillId="33" borderId="20" xfId="51" applyFont="1" applyFill="1" applyBorder="1">
      <alignment/>
      <protection/>
    </xf>
    <xf numFmtId="165" fontId="5" fillId="33" borderId="15" xfId="51" applyNumberFormat="1" applyFont="1" applyFill="1" applyBorder="1">
      <alignment/>
      <protection/>
    </xf>
    <xf numFmtId="0" fontId="5" fillId="33" borderId="15" xfId="51" applyFont="1" applyFill="1" applyBorder="1">
      <alignment/>
      <protection/>
    </xf>
    <xf numFmtId="0" fontId="5" fillId="33" borderId="0" xfId="51" applyFont="1" applyFill="1" applyBorder="1" applyAlignment="1">
      <alignment horizontal="left"/>
      <protection/>
    </xf>
    <xf numFmtId="39" fontId="5" fillId="33" borderId="0" xfId="51" applyNumberFormat="1" applyFont="1" applyFill="1" applyBorder="1">
      <alignment/>
      <protection/>
    </xf>
    <xf numFmtId="4" fontId="5" fillId="33" borderId="0" xfId="51" applyNumberFormat="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left"/>
      <protection/>
    </xf>
    <xf numFmtId="0" fontId="15" fillId="33" borderId="0" xfId="51" applyFont="1" applyFill="1" applyBorder="1">
      <alignment/>
      <protection/>
    </xf>
    <xf numFmtId="0" fontId="16" fillId="33" borderId="0" xfId="51" applyFont="1" applyFill="1" applyBorder="1">
      <alignment/>
      <protection/>
    </xf>
    <xf numFmtId="0" fontId="8" fillId="33" borderId="0" xfId="51" applyFont="1" applyFill="1" applyBorder="1">
      <alignment/>
      <protection/>
    </xf>
    <xf numFmtId="165" fontId="3" fillId="33" borderId="0" xfId="51" applyNumberFormat="1" applyFont="1" applyFill="1" applyBorder="1">
      <alignment/>
      <protection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/>
    </xf>
    <xf numFmtId="164" fontId="64" fillId="0" borderId="12" xfId="0" applyNumberFormat="1" applyFont="1" applyBorder="1" applyAlignment="1">
      <alignment/>
    </xf>
    <xf numFmtId="164" fontId="64" fillId="0" borderId="15" xfId="0" applyNumberFormat="1" applyFont="1" applyBorder="1" applyAlignment="1">
      <alignment/>
    </xf>
    <xf numFmtId="49" fontId="10" fillId="33" borderId="21" xfId="69" applyNumberFormat="1" applyFont="1" applyFill="1" applyBorder="1" applyAlignment="1">
      <alignment horizontal="center" vertical="center"/>
    </xf>
    <xf numFmtId="164" fontId="65" fillId="0" borderId="10" xfId="0" applyNumberFormat="1" applyFont="1" applyBorder="1" applyAlignment="1">
      <alignment/>
    </xf>
    <xf numFmtId="0" fontId="65" fillId="0" borderId="10" xfId="53" applyFont="1" applyBorder="1">
      <alignment/>
      <protection/>
    </xf>
    <xf numFmtId="0" fontId="64" fillId="0" borderId="16" xfId="0" applyFont="1" applyBorder="1" applyAlignment="1">
      <alignment/>
    </xf>
    <xf numFmtId="0" fontId="65" fillId="0" borderId="21" xfId="0" applyFont="1" applyBorder="1" applyAlignment="1">
      <alignment horizontal="center"/>
    </xf>
    <xf numFmtId="165" fontId="10" fillId="33" borderId="0" xfId="51" applyNumberFormat="1" applyFont="1" applyFill="1" applyBorder="1" applyProtection="1">
      <alignment/>
      <protection locked="0"/>
    </xf>
    <xf numFmtId="0" fontId="17" fillId="33" borderId="0" xfId="51" applyFont="1" applyFill="1" applyBorder="1">
      <alignment/>
      <protection/>
    </xf>
    <xf numFmtId="175" fontId="0" fillId="0" borderId="0" xfId="0" applyNumberFormat="1" applyAlignment="1">
      <alignment/>
    </xf>
    <xf numFmtId="0" fontId="66" fillId="0" borderId="0" xfId="0" applyFont="1" applyAlignment="1">
      <alignment horizontal="justify" vertical="center" wrapText="1"/>
    </xf>
    <xf numFmtId="4" fontId="66" fillId="0" borderId="0" xfId="0" applyNumberFormat="1" applyFont="1" applyAlignment="1">
      <alignment horizontal="right" vertical="center" wrapText="1"/>
    </xf>
    <xf numFmtId="43" fontId="66" fillId="0" borderId="0" xfId="59" applyFont="1" applyAlignment="1">
      <alignment horizontal="right" vertical="center" wrapText="1"/>
    </xf>
    <xf numFmtId="43" fontId="3" fillId="33" borderId="0" xfId="59" applyFont="1" applyFill="1" applyBorder="1" applyAlignment="1">
      <alignment/>
    </xf>
    <xf numFmtId="43" fontId="0" fillId="0" borderId="0" xfId="59" applyFont="1" applyAlignment="1">
      <alignment/>
    </xf>
    <xf numFmtId="0" fontId="19" fillId="0" borderId="0" xfId="0" applyFont="1" applyAlignment="1">
      <alignment/>
    </xf>
    <xf numFmtId="167" fontId="5" fillId="33" borderId="10" xfId="69" applyNumberFormat="1" applyFont="1" applyFill="1" applyBorder="1" applyAlignment="1">
      <alignment horizontal="right"/>
    </xf>
    <xf numFmtId="167" fontId="4" fillId="33" borderId="10" xfId="69" applyNumberFormat="1" applyFont="1" applyFill="1" applyBorder="1" applyAlignment="1">
      <alignment horizontal="right"/>
    </xf>
    <xf numFmtId="0" fontId="3" fillId="0" borderId="0" xfId="52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165" fontId="5" fillId="0" borderId="0" xfId="52" applyNumberFormat="1" applyFont="1" applyFill="1" applyBorder="1">
      <alignment/>
      <protection/>
    </xf>
    <xf numFmtId="0" fontId="5" fillId="0" borderId="22" xfId="52" applyFont="1" applyFill="1" applyBorder="1">
      <alignment/>
      <protection/>
    </xf>
    <xf numFmtId="165" fontId="5" fillId="0" borderId="23" xfId="52" applyNumberFormat="1" applyFont="1" applyFill="1" applyBorder="1">
      <alignment/>
      <protection/>
    </xf>
    <xf numFmtId="0" fontId="5" fillId="0" borderId="24" xfId="52" applyFont="1" applyFill="1" applyBorder="1">
      <alignment/>
      <protection/>
    </xf>
    <xf numFmtId="0" fontId="5" fillId="0" borderId="16" xfId="52" applyFont="1" applyFill="1" applyBorder="1">
      <alignment/>
      <protection/>
    </xf>
    <xf numFmtId="0" fontId="5" fillId="0" borderId="17" xfId="52" applyFont="1" applyFill="1" applyBorder="1">
      <alignment/>
      <protection/>
    </xf>
    <xf numFmtId="0" fontId="5" fillId="0" borderId="25" xfId="52" applyFont="1" applyFill="1" applyBorder="1">
      <alignment/>
      <protection/>
    </xf>
    <xf numFmtId="0" fontId="5" fillId="0" borderId="26" xfId="52" applyFont="1" applyFill="1" applyBorder="1">
      <alignment/>
      <protection/>
    </xf>
    <xf numFmtId="0" fontId="5" fillId="0" borderId="19" xfId="52" applyFont="1" applyFill="1" applyBorder="1">
      <alignment/>
      <protection/>
    </xf>
    <xf numFmtId="165" fontId="4" fillId="0" borderId="27" xfId="52" applyNumberFormat="1" applyFont="1" applyFill="1" applyBorder="1" applyAlignment="1">
      <alignment horizontal="center"/>
      <protection/>
    </xf>
    <xf numFmtId="165" fontId="4" fillId="0" borderId="11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/>
      <protection/>
    </xf>
    <xf numFmtId="165" fontId="4" fillId="0" borderId="28" xfId="52" applyNumberFormat="1" applyFont="1" applyFill="1" applyBorder="1">
      <alignment/>
      <protection/>
    </xf>
    <xf numFmtId="0" fontId="4" fillId="0" borderId="26" xfId="52" applyFont="1" applyFill="1" applyBorder="1">
      <alignment/>
      <protection/>
    </xf>
    <xf numFmtId="4" fontId="5" fillId="0" borderId="21" xfId="52" applyNumberFormat="1" applyFont="1" applyFill="1" applyBorder="1">
      <alignment/>
      <protection/>
    </xf>
    <xf numFmtId="165" fontId="4" fillId="0" borderId="12" xfId="52" applyNumberFormat="1" applyFont="1" applyFill="1" applyBorder="1">
      <alignment/>
      <protection/>
    </xf>
    <xf numFmtId="4" fontId="4" fillId="0" borderId="12" xfId="69" applyNumberFormat="1" applyFont="1" applyFill="1" applyBorder="1" applyAlignment="1">
      <alignment horizontal="right"/>
    </xf>
    <xf numFmtId="0" fontId="4" fillId="0" borderId="26" xfId="52" applyFont="1" applyFill="1" applyBorder="1" applyAlignment="1">
      <alignment horizontal="left"/>
      <protection/>
    </xf>
    <xf numFmtId="4" fontId="5" fillId="0" borderId="19" xfId="52" applyNumberFormat="1" applyFont="1" applyFill="1" applyBorder="1">
      <alignment/>
      <protection/>
    </xf>
    <xf numFmtId="4" fontId="5" fillId="0" borderId="12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 horizontal="right"/>
    </xf>
    <xf numFmtId="0" fontId="5" fillId="0" borderId="26" xfId="52" applyFont="1" applyFill="1" applyBorder="1" applyAlignment="1">
      <alignment horizontal="left"/>
      <protection/>
    </xf>
    <xf numFmtId="4" fontId="5" fillId="0" borderId="12" xfId="69" applyNumberFormat="1" applyFont="1" applyFill="1" applyBorder="1" applyAlignment="1">
      <alignment/>
    </xf>
    <xf numFmtId="167" fontId="5" fillId="0" borderId="12" xfId="69" applyNumberFormat="1" applyFont="1" applyFill="1" applyBorder="1" applyAlignment="1">
      <alignment horizontal="right"/>
    </xf>
    <xf numFmtId="0" fontId="4" fillId="0" borderId="11" xfId="52" applyFont="1" applyFill="1" applyBorder="1" applyAlignment="1">
      <alignment vertical="top"/>
      <protection/>
    </xf>
    <xf numFmtId="0" fontId="5" fillId="0" borderId="13" xfId="52" applyFont="1" applyFill="1" applyBorder="1" applyAlignment="1">
      <alignment vertical="top"/>
      <protection/>
    </xf>
    <xf numFmtId="0" fontId="5" fillId="0" borderId="20" xfId="52" applyFont="1" applyFill="1" applyBorder="1" applyAlignment="1">
      <alignment vertical="top"/>
      <protection/>
    </xf>
    <xf numFmtId="4" fontId="4" fillId="0" borderId="15" xfId="69" applyNumberFormat="1" applyFont="1" applyFill="1" applyBorder="1" applyAlignment="1">
      <alignment horizontal="right" vertical="top"/>
    </xf>
    <xf numFmtId="0" fontId="4" fillId="0" borderId="29" xfId="52" applyFont="1" applyFill="1" applyBorder="1" applyAlignment="1">
      <alignment horizontal="left" vertical="top"/>
      <protection/>
    </xf>
    <xf numFmtId="0" fontId="4" fillId="0" borderId="0" xfId="52" applyFont="1" applyFill="1" applyBorder="1">
      <alignment/>
      <protection/>
    </xf>
    <xf numFmtId="168" fontId="4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43" fontId="5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 applyAlignment="1">
      <alignment horizontal="left"/>
      <protection/>
    </xf>
    <xf numFmtId="165" fontId="8" fillId="0" borderId="0" xfId="52" applyNumberFormat="1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168" fontId="9" fillId="0" borderId="0" xfId="52" applyNumberFormat="1" applyFont="1" applyFill="1" applyBorder="1">
      <alignment/>
      <protection/>
    </xf>
    <xf numFmtId="167" fontId="4" fillId="33" borderId="12" xfId="69" applyNumberFormat="1" applyFont="1" applyFill="1" applyBorder="1" applyAlignment="1">
      <alignment horizontal="right"/>
    </xf>
    <xf numFmtId="43" fontId="3" fillId="33" borderId="0" xfId="51" applyNumberFormat="1" applyFont="1" applyFill="1" applyBorder="1">
      <alignment/>
      <protection/>
    </xf>
    <xf numFmtId="4" fontId="66" fillId="0" borderId="0" xfId="0" applyNumberFormat="1" applyFont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167" fontId="11" fillId="33" borderId="0" xfId="59" applyNumberFormat="1" applyFont="1" applyFill="1" applyBorder="1" applyAlignment="1">
      <alignment horizontal="right"/>
    </xf>
    <xf numFmtId="49" fontId="65" fillId="0" borderId="12" xfId="0" applyNumberFormat="1" applyFont="1" applyBorder="1" applyAlignment="1">
      <alignment horizontal="center"/>
    </xf>
    <xf numFmtId="0" fontId="64" fillId="0" borderId="10" xfId="53" applyFont="1" applyBorder="1">
      <alignment/>
      <protection/>
    </xf>
    <xf numFmtId="164" fontId="64" fillId="0" borderId="21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0" fontId="64" fillId="0" borderId="12" xfId="0" applyFont="1" applyBorder="1" applyAlignment="1">
      <alignment/>
    </xf>
    <xf numFmtId="0" fontId="5" fillId="0" borderId="10" xfId="53" applyFont="1" applyBorder="1">
      <alignment/>
      <protection/>
    </xf>
    <xf numFmtId="164" fontId="65" fillId="0" borderId="12" xfId="0" applyNumberFormat="1" applyFont="1" applyBorder="1" applyAlignment="1">
      <alignment/>
    </xf>
    <xf numFmtId="4" fontId="64" fillId="0" borderId="12" xfId="0" applyNumberFormat="1" applyFont="1" applyBorder="1" applyAlignment="1">
      <alignment/>
    </xf>
    <xf numFmtId="0" fontId="4" fillId="33" borderId="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165" fontId="8" fillId="33" borderId="0" xfId="52" applyNumberFormat="1" applyFont="1" applyFill="1" applyBorder="1">
      <alignment/>
      <protection/>
    </xf>
    <xf numFmtId="0" fontId="4" fillId="33" borderId="0" xfId="52" applyFont="1" applyFill="1" applyBorder="1" applyAlignment="1">
      <alignment horizontal="left"/>
      <protection/>
    </xf>
    <xf numFmtId="0" fontId="4" fillId="0" borderId="0" xfId="52" applyFont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43" fontId="66" fillId="0" borderId="0" xfId="59" applyFont="1" applyAlignment="1">
      <alignment horizontal="justify" vertical="center" wrapText="1"/>
    </xf>
    <xf numFmtId="4" fontId="6" fillId="0" borderId="0" xfId="52" applyNumberFormat="1" applyFont="1" applyFill="1" applyBorder="1">
      <alignment/>
      <protection/>
    </xf>
    <xf numFmtId="43" fontId="3" fillId="34" borderId="0" xfId="59" applyFont="1" applyFill="1" applyBorder="1" applyAlignment="1">
      <alignment/>
    </xf>
    <xf numFmtId="167" fontId="3" fillId="33" borderId="0" xfId="51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9" fontId="4" fillId="0" borderId="12" xfId="0" applyNumberFormat="1" applyFont="1" applyFill="1" applyBorder="1" applyAlignment="1">
      <alignment horizontal="center"/>
    </xf>
    <xf numFmtId="167" fontId="4" fillId="0" borderId="12" xfId="69" applyNumberFormat="1" applyFont="1" applyFill="1" applyBorder="1" applyAlignment="1">
      <alignment horizontal="right"/>
    </xf>
    <xf numFmtId="4" fontId="4" fillId="0" borderId="0" xfId="52" applyNumberFormat="1" applyFont="1" applyFill="1" applyBorder="1">
      <alignment/>
      <protection/>
    </xf>
    <xf numFmtId="164" fontId="64" fillId="0" borderId="12" xfId="0" applyNumberFormat="1" applyFont="1" applyFill="1" applyBorder="1" applyAlignment="1">
      <alignment/>
    </xf>
    <xf numFmtId="4" fontId="6" fillId="33" borderId="0" xfId="51" applyNumberFormat="1" applyFont="1" applyFill="1" applyBorder="1">
      <alignment/>
      <protection/>
    </xf>
    <xf numFmtId="43" fontId="6" fillId="33" borderId="0" xfId="51" applyNumberFormat="1" applyFont="1" applyFill="1" applyBorder="1">
      <alignment/>
      <protection/>
    </xf>
    <xf numFmtId="43" fontId="6" fillId="33" borderId="0" xfId="59" applyFont="1" applyFill="1" applyBorder="1" applyAlignment="1">
      <alignment/>
    </xf>
    <xf numFmtId="0" fontId="67" fillId="33" borderId="0" xfId="51" applyFont="1" applyFill="1" applyBorder="1">
      <alignment/>
      <protection/>
    </xf>
    <xf numFmtId="0" fontId="67" fillId="33" borderId="19" xfId="51" applyFont="1" applyFill="1" applyBorder="1">
      <alignment/>
      <protection/>
    </xf>
    <xf numFmtId="167" fontId="10" fillId="33" borderId="23" xfId="59" applyNumberFormat="1" applyFont="1" applyFill="1" applyBorder="1" applyAlignment="1">
      <alignment horizontal="right"/>
    </xf>
    <xf numFmtId="164" fontId="3" fillId="33" borderId="0" xfId="51" applyNumberFormat="1" applyFont="1" applyFill="1" applyBorder="1">
      <alignment/>
      <protection/>
    </xf>
    <xf numFmtId="39" fontId="3" fillId="33" borderId="0" xfId="59" applyNumberFormat="1" applyFont="1" applyFill="1" applyBorder="1" applyAlignment="1">
      <alignment/>
    </xf>
    <xf numFmtId="39" fontId="3" fillId="33" borderId="0" xfId="51" applyNumberFormat="1" applyFont="1" applyFill="1" applyBorder="1">
      <alignment/>
      <protection/>
    </xf>
    <xf numFmtId="175" fontId="3" fillId="33" borderId="0" xfId="51" applyNumberFormat="1" applyFont="1" applyFill="1" applyBorder="1">
      <alignment/>
      <protection/>
    </xf>
    <xf numFmtId="39" fontId="3" fillId="33" borderId="0" xfId="59" applyNumberFormat="1" applyFont="1" applyFill="1" applyBorder="1" applyAlignment="1">
      <alignment horizontal="left"/>
    </xf>
    <xf numFmtId="4" fontId="8" fillId="33" borderId="0" xfId="51" applyNumberFormat="1" applyFont="1" applyFill="1" applyBorder="1">
      <alignment/>
      <protection/>
    </xf>
    <xf numFmtId="4" fontId="22" fillId="33" borderId="0" xfId="51" applyNumberFormat="1" applyFont="1" applyFill="1" applyBorder="1" applyAlignment="1">
      <alignment horizontal="center"/>
      <protection/>
    </xf>
    <xf numFmtId="0" fontId="8" fillId="33" borderId="0" xfId="51" applyFont="1" applyFill="1" applyBorder="1" applyAlignment="1">
      <alignment horizontal="center"/>
      <protection/>
    </xf>
    <xf numFmtId="164" fontId="65" fillId="0" borderId="21" xfId="0" applyNumberFormat="1" applyFont="1" applyBorder="1" applyAlignment="1">
      <alignment/>
    </xf>
    <xf numFmtId="0" fontId="4" fillId="0" borderId="0" xfId="52" applyFont="1" applyFill="1" applyBorder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165" fontId="4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4" xfId="52" applyFont="1" applyFill="1" applyBorder="1" applyAlignment="1">
      <alignment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justify" vertical="justify" wrapText="1"/>
      <protection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5" fillId="33" borderId="0" xfId="52" applyFont="1" applyFill="1" applyAlignment="1">
      <alignment horizontal="justify" vertical="justify" wrapText="1"/>
      <protection/>
    </xf>
    <xf numFmtId="0" fontId="22" fillId="33" borderId="0" xfId="51" applyFont="1" applyFill="1" applyBorder="1" applyAlignment="1">
      <alignment horizontal="center"/>
      <protection/>
    </xf>
    <xf numFmtId="0" fontId="11" fillId="33" borderId="11" xfId="51" applyFont="1" applyFill="1" applyBorder="1" applyAlignment="1">
      <alignment wrapText="1"/>
      <protection/>
    </xf>
    <xf numFmtId="0" fontId="11" fillId="33" borderId="13" xfId="51" applyFont="1" applyFill="1" applyBorder="1" applyAlignment="1">
      <alignment wrapText="1"/>
      <protection/>
    </xf>
    <xf numFmtId="0" fontId="11" fillId="33" borderId="0" xfId="51" applyFont="1" applyFill="1" applyBorder="1" applyAlignment="1">
      <alignment wrapText="1"/>
      <protection/>
    </xf>
    <xf numFmtId="0" fontId="11" fillId="33" borderId="23" xfId="51" applyFont="1" applyFill="1" applyBorder="1" applyAlignment="1">
      <alignment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wrapText="1"/>
      <protection/>
    </xf>
    <xf numFmtId="165" fontId="10" fillId="33" borderId="12" xfId="51" applyNumberFormat="1" applyFont="1" applyFill="1" applyBorder="1" applyAlignment="1">
      <alignment horizontal="center" vertical="center" wrapText="1"/>
      <protection/>
    </xf>
    <xf numFmtId="165" fontId="10" fillId="33" borderId="15" xfId="51" applyNumberFormat="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left" wrapText="1"/>
      <protection/>
    </xf>
    <xf numFmtId="0" fontId="5" fillId="33" borderId="0" xfId="51" applyFont="1" applyFill="1" applyBorder="1" applyAlignment="1">
      <alignment wrapText="1"/>
      <protection/>
    </xf>
    <xf numFmtId="0" fontId="5" fillId="33" borderId="23" xfId="51" applyFont="1" applyFill="1" applyBorder="1" applyAlignment="1">
      <alignment wrapText="1"/>
      <protection/>
    </xf>
    <xf numFmtId="0" fontId="5" fillId="33" borderId="19" xfId="51" applyFont="1" applyFill="1" applyBorder="1" applyAlignment="1">
      <alignment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35" xfId="51" applyFont="1" applyFill="1" applyBorder="1" applyAlignment="1">
      <alignment horizontal="center" vertical="center" wrapText="1"/>
      <protection/>
    </xf>
    <xf numFmtId="0" fontId="10" fillId="33" borderId="36" xfId="51" applyFont="1" applyFill="1" applyBorder="1" applyAlignment="1">
      <alignment horizontal="center" vertical="center" wrapText="1"/>
      <protection/>
    </xf>
    <xf numFmtId="0" fontId="10" fillId="33" borderId="37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>
      <alignment/>
      <protection/>
    </xf>
    <xf numFmtId="0" fontId="11" fillId="33" borderId="17" xfId="51" applyFont="1" applyFill="1" applyBorder="1">
      <alignment/>
      <protection/>
    </xf>
    <xf numFmtId="0" fontId="10" fillId="33" borderId="18" xfId="51" applyFont="1" applyFill="1" applyBorder="1">
      <alignment/>
      <protection/>
    </xf>
    <xf numFmtId="0" fontId="3" fillId="33" borderId="10" xfId="51" applyFont="1" applyFill="1" applyBorder="1">
      <alignment/>
      <protection/>
    </xf>
    <xf numFmtId="0" fontId="10" fillId="33" borderId="23" xfId="51" applyFont="1" applyFill="1" applyBorder="1">
      <alignment/>
      <protection/>
    </xf>
    <xf numFmtId="0" fontId="11" fillId="33" borderId="23" xfId="51" applyFont="1" applyFill="1" applyBorder="1">
      <alignment/>
      <protection/>
    </xf>
    <xf numFmtId="167" fontId="11" fillId="33" borderId="23" xfId="59" applyNumberFormat="1" applyFont="1" applyFill="1" applyBorder="1" applyAlignment="1">
      <alignment horizontal="right"/>
    </xf>
    <xf numFmtId="167" fontId="11" fillId="33" borderId="21" xfId="69" applyNumberFormat="1" applyFont="1" applyFill="1" applyBorder="1" applyAlignment="1">
      <alignment horizontal="right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76</xdr:row>
      <xdr:rowOff>0</xdr:rowOff>
    </xdr:from>
    <xdr:ext cx="8134350" cy="609600"/>
    <xdr:sp>
      <xdr:nvSpPr>
        <xdr:cNvPr id="1" name="CaixaDeTexto 1"/>
        <xdr:cNvSpPr txBox="1">
          <a:spLocks noChangeArrowheads="1"/>
        </xdr:cNvSpPr>
      </xdr:nvSpPr>
      <xdr:spPr>
        <a:xfrm>
          <a:off x="0" y="11325225"/>
          <a:ext cx="81343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080.210.298-03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oneCellAnchor>
  <xdr:oneCellAnchor>
    <xdr:from>
      <xdr:col>0</xdr:col>
      <xdr:colOff>0</xdr:colOff>
      <xdr:row>80</xdr:row>
      <xdr:rowOff>76200</xdr:rowOff>
    </xdr:from>
    <xdr:ext cx="8172450" cy="647700"/>
    <xdr:sp>
      <xdr:nvSpPr>
        <xdr:cNvPr id="2" name="CaixaDeTexto 2"/>
        <xdr:cNvSpPr txBox="1">
          <a:spLocks noChangeArrowheads="1"/>
        </xdr:cNvSpPr>
      </xdr:nvSpPr>
      <xdr:spPr>
        <a:xfrm>
          <a:off x="0" y="12163425"/>
          <a:ext cx="8172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da Gerência Financeira e Contábil - GFC                                  Contadora 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038.784.061-34                                                           CPF: 399.778.381-00</a:t>
          </a:r>
        </a:p>
      </xdr:txBody>
    </xdr:sp>
    <xdr:clientData/>
  </xdr:oneCellAnchor>
  <xdr:twoCellAnchor editAs="oneCell">
    <xdr:from>
      <xdr:col>0</xdr:col>
      <xdr:colOff>3314700</xdr:colOff>
      <xdr:row>0</xdr:row>
      <xdr:rowOff>38100</xdr:rowOff>
    </xdr:from>
    <xdr:to>
      <xdr:col>0</xdr:col>
      <xdr:colOff>5124450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133350</xdr:rowOff>
    </xdr:from>
    <xdr:to>
      <xdr:col>0</xdr:col>
      <xdr:colOff>4905375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29</xdr:row>
      <xdr:rowOff>57150</xdr:rowOff>
    </xdr:from>
    <xdr:ext cx="8105775" cy="609600"/>
    <xdr:sp>
      <xdr:nvSpPr>
        <xdr:cNvPr id="2" name="CaixaDeTexto 4"/>
        <xdr:cNvSpPr txBox="1">
          <a:spLocks noChangeArrowheads="1"/>
        </xdr:cNvSpPr>
      </xdr:nvSpPr>
      <xdr:spPr>
        <a:xfrm>
          <a:off x="9525" y="5534025"/>
          <a:ext cx="8105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080.210.298-03   CPF: 445.476.840-49  CPF: 616.727.935-72  </a:t>
          </a:r>
        </a:p>
      </xdr:txBody>
    </xdr:sp>
    <xdr:clientData/>
  </xdr:oneCellAnchor>
  <xdr:oneCellAnchor>
    <xdr:from>
      <xdr:col>0</xdr:col>
      <xdr:colOff>0</xdr:colOff>
      <xdr:row>36</xdr:row>
      <xdr:rowOff>133350</xdr:rowOff>
    </xdr:from>
    <xdr:ext cx="8658225" cy="647700"/>
    <xdr:sp>
      <xdr:nvSpPr>
        <xdr:cNvPr id="3" name="CaixaDeTexto 5"/>
        <xdr:cNvSpPr txBox="1">
          <a:spLocks noChangeArrowheads="1"/>
        </xdr:cNvSpPr>
      </xdr:nvSpPr>
      <xdr:spPr>
        <a:xfrm>
          <a:off x="0" y="6800850"/>
          <a:ext cx="8658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da  Gerência Financeira e Contábil - GFC                                Contadora CRC-DF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 038.784.061-34                                                         CPF:399.778.381-00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95</xdr:row>
      <xdr:rowOff>9525</xdr:rowOff>
    </xdr:from>
    <xdr:ext cx="8334375" cy="723900"/>
    <xdr:sp>
      <xdr:nvSpPr>
        <xdr:cNvPr id="3" name="CaixaDeTexto 4"/>
        <xdr:cNvSpPr txBox="1">
          <a:spLocks noChangeArrowheads="1"/>
        </xdr:cNvSpPr>
      </xdr:nvSpPr>
      <xdr:spPr>
        <a:xfrm>
          <a:off x="19050" y="17706975"/>
          <a:ext cx="83343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SUSY DARLEN BARROS DA PENHA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da Gerência Financeira e Contábil - GFC                               Contadora  CRC-DF 007472/O-2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038.784.061-34                                                         CPF: 399.778.381-00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87</xdr:row>
      <xdr:rowOff>161925</xdr:rowOff>
    </xdr:from>
    <xdr:ext cx="8191500" cy="609600"/>
    <xdr:sp>
      <xdr:nvSpPr>
        <xdr:cNvPr id="6" name="CaixaDeTexto 9"/>
        <xdr:cNvSpPr txBox="1">
          <a:spLocks noChangeArrowheads="1"/>
        </xdr:cNvSpPr>
      </xdr:nvSpPr>
      <xdr:spPr>
        <a:xfrm>
          <a:off x="28575" y="16430625"/>
          <a:ext cx="8191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080.210.298-03   CPF: 445.476.840-49  CPF: 616.727.935-72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3</xdr:col>
      <xdr:colOff>1257300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43</xdr:row>
      <xdr:rowOff>104775</xdr:rowOff>
    </xdr:from>
    <xdr:ext cx="8372475" cy="723900"/>
    <xdr:sp>
      <xdr:nvSpPr>
        <xdr:cNvPr id="2" name="CaixaDeTexto 2"/>
        <xdr:cNvSpPr txBox="1">
          <a:spLocks noChangeArrowheads="1"/>
        </xdr:cNvSpPr>
      </xdr:nvSpPr>
      <xdr:spPr>
        <a:xfrm>
          <a:off x="9525" y="10277475"/>
          <a:ext cx="8372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SUSY DARLEN BARROS DA PENHA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da Gerência Financeira e Contábil - GFC                                Contadora  CRC-DF 007472/O-2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 038.784.061-34                                                         CPF: 399.778.381-00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0</xdr:colOff>
      <xdr:row>37</xdr:row>
      <xdr:rowOff>76200</xdr:rowOff>
    </xdr:from>
    <xdr:ext cx="8191500" cy="628650"/>
    <xdr:sp>
      <xdr:nvSpPr>
        <xdr:cNvPr id="3" name="CaixaDeTexto 3"/>
        <xdr:cNvSpPr txBox="1">
          <a:spLocks noChangeArrowheads="1"/>
        </xdr:cNvSpPr>
      </xdr:nvSpPr>
      <xdr:spPr>
        <a:xfrm>
          <a:off x="0" y="9048750"/>
          <a:ext cx="8191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080.210.298-03   CPF: 445.476.840-49  CPF: 616.727.935-72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68</xdr:row>
      <xdr:rowOff>0</xdr:rowOff>
    </xdr:from>
    <xdr:ext cx="8439150" cy="266700"/>
    <xdr:sp fLocksText="0">
      <xdr:nvSpPr>
        <xdr:cNvPr id="3" name="CaixaDeTexto 5"/>
        <xdr:cNvSpPr txBox="1">
          <a:spLocks noChangeArrowheads="1"/>
        </xdr:cNvSpPr>
      </xdr:nvSpPr>
      <xdr:spPr>
        <a:xfrm>
          <a:off x="0" y="12868275"/>
          <a:ext cx="843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315450" cy="266700"/>
    <xdr:sp fLocksText="0">
      <xdr:nvSpPr>
        <xdr:cNvPr id="4" name="CaixaDeTexto 6"/>
        <xdr:cNvSpPr txBox="1">
          <a:spLocks noChangeArrowheads="1"/>
        </xdr:cNvSpPr>
      </xdr:nvSpPr>
      <xdr:spPr>
        <a:xfrm>
          <a:off x="0" y="14192250"/>
          <a:ext cx="931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71</xdr:row>
      <xdr:rowOff>104775</xdr:rowOff>
    </xdr:from>
    <xdr:ext cx="8439150" cy="733425"/>
    <xdr:sp>
      <xdr:nvSpPr>
        <xdr:cNvPr id="5" name="CaixaDeTexto 9"/>
        <xdr:cNvSpPr txBox="1">
          <a:spLocks noChangeArrowheads="1"/>
        </xdr:cNvSpPr>
      </xdr:nvSpPr>
      <xdr:spPr>
        <a:xfrm>
          <a:off x="9525" y="13554075"/>
          <a:ext cx="84391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GERSON SOARES ALVES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SUSY DARLEN BARROS DA PENHA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da  Gerência Financeira e Contábil - GFC                                Contadora  CRC-DF  007472/O-2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038.784.061-34                                                         CPF: 399.778.381-00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0</xdr:colOff>
      <xdr:row>65</xdr:row>
      <xdr:rowOff>104775</xdr:rowOff>
    </xdr:from>
    <xdr:ext cx="8201025" cy="609600"/>
    <xdr:sp>
      <xdr:nvSpPr>
        <xdr:cNvPr id="6" name="CaixaDeTexto 10"/>
        <xdr:cNvSpPr txBox="1">
          <a:spLocks noChangeArrowheads="1"/>
        </xdr:cNvSpPr>
      </xdr:nvSpPr>
      <xdr:spPr>
        <a:xfrm>
          <a:off x="0" y="12401550"/>
          <a:ext cx="8201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LUCIA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080.210.298-03   CPF: 445.476.840-49  CPF: 616.727.935-72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2&#186;%20Trimestre\Demonstra&#231;&#245;es%20Cont&#225;beis%202&#186;%20Trimest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4%20Trimestre\Demonstra&#231;&#245;es%20Cont&#225;beis%204&#186;%20Trimest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-CCG\Encerramento%20do%20Exercicio\4%20Trimestre\DFC%20ANUAL_%20INDIRE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 2 Trimestre"/>
      <sheetName val="DRA"/>
      <sheetName val="DMPL"/>
      <sheetName val="DF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"/>
      <sheetName val="DRA"/>
      <sheetName val="DMPL"/>
      <sheetName val="DCF Indireto"/>
      <sheetName val="DF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FC"/>
      <sheetName val="MONTAGEM"/>
      <sheetName val="Planilha1"/>
      <sheetName val="AN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5"/>
  <sheetViews>
    <sheetView showGridLines="0" view="pageBreakPreview" zoomScale="80" zoomScaleSheetLayoutView="80" zoomScalePageLayoutView="0" workbookViewId="0" topLeftCell="A52">
      <selection activeCell="C80" sqref="C80"/>
    </sheetView>
  </sheetViews>
  <sheetFormatPr defaultColWidth="11.421875" defaultRowHeight="15"/>
  <cols>
    <col min="1" max="1" width="11.421875" style="97" customWidth="1"/>
    <col min="2" max="2" width="28.140625" style="97" customWidth="1"/>
    <col min="3" max="3" width="15.57421875" style="97" customWidth="1"/>
    <col min="4" max="4" width="22.57421875" style="97" customWidth="1"/>
    <col min="5" max="5" width="22.57421875" style="98" customWidth="1"/>
    <col min="6" max="6" width="0" style="97" hidden="1" customWidth="1"/>
    <col min="7" max="7" width="11.421875" style="97" customWidth="1"/>
    <col min="8" max="8" width="11.57421875" style="97" customWidth="1"/>
    <col min="9" max="9" width="34.57421875" style="97" customWidth="1"/>
    <col min="10" max="10" width="22.57421875" style="97" customWidth="1"/>
    <col min="11" max="11" width="22.57421875" style="98" customWidth="1"/>
    <col min="12" max="12" width="11.421875" style="97" customWidth="1"/>
    <col min="13" max="13" width="16.421875" style="97" bestFit="1" customWidth="1"/>
    <col min="14" max="16384" width="11.421875" style="97" customWidth="1"/>
  </cols>
  <sheetData>
    <row r="1" ht="12.75"/>
    <row r="2" ht="12.75"/>
    <row r="3" ht="12.75"/>
    <row r="4" ht="12.75">
      <c r="E4" s="98" t="s">
        <v>4</v>
      </c>
    </row>
    <row r="5" ht="44.25" customHeight="1"/>
    <row r="6" spans="1:13" ht="15.75">
      <c r="A6" s="192" t="s">
        <v>0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99"/>
      <c r="M6" s="99"/>
    </row>
    <row r="7" spans="1:13" ht="15.75">
      <c r="A7" s="195" t="s">
        <v>1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  <c r="L7" s="99"/>
      <c r="M7" s="99"/>
    </row>
    <row r="8" spans="1:13" ht="15.75">
      <c r="A8" s="198" t="s">
        <v>41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99"/>
      <c r="M8" s="99"/>
    </row>
    <row r="9" spans="1:13" ht="6.75" customHeight="1">
      <c r="A9" s="201" t="s">
        <v>97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  <c r="L9" s="99"/>
      <c r="M9" s="99"/>
    </row>
    <row r="10" spans="1:13" ht="9.7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6"/>
      <c r="L10" s="99"/>
      <c r="M10" s="99"/>
    </row>
    <row r="11" spans="1:13" ht="12.7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9"/>
      <c r="L11" s="99"/>
      <c r="M11" s="99"/>
    </row>
    <row r="12" spans="1:13" ht="8.25" customHeight="1">
      <c r="A12" s="100"/>
      <c r="B12" s="101"/>
      <c r="C12" s="101"/>
      <c r="D12" s="101"/>
      <c r="E12" s="102"/>
      <c r="F12" s="103"/>
      <c r="G12" s="101"/>
      <c r="H12" s="101"/>
      <c r="I12" s="101"/>
      <c r="J12" s="101"/>
      <c r="K12" s="104"/>
      <c r="L12" s="99"/>
      <c r="M12" s="99"/>
    </row>
    <row r="13" spans="1:13" ht="15.75">
      <c r="A13" s="210" t="s">
        <v>5</v>
      </c>
      <c r="B13" s="211"/>
      <c r="C13" s="211"/>
      <c r="D13" s="211"/>
      <c r="E13" s="212"/>
      <c r="F13" s="105"/>
      <c r="G13" s="213" t="s">
        <v>6</v>
      </c>
      <c r="H13" s="211"/>
      <c r="I13" s="211"/>
      <c r="J13" s="211"/>
      <c r="K13" s="212"/>
      <c r="L13" s="99"/>
      <c r="M13" s="99"/>
    </row>
    <row r="14" spans="1:13" ht="15.75">
      <c r="A14" s="106"/>
      <c r="B14" s="107"/>
      <c r="C14" s="108"/>
      <c r="D14" s="171" t="s">
        <v>114</v>
      </c>
      <c r="E14" s="171" t="s">
        <v>115</v>
      </c>
      <c r="F14" s="107"/>
      <c r="G14" s="109"/>
      <c r="H14" s="101"/>
      <c r="I14" s="101"/>
      <c r="J14" s="171" t="s">
        <v>114</v>
      </c>
      <c r="K14" s="171" t="s">
        <v>115</v>
      </c>
      <c r="L14" s="99"/>
      <c r="M14" s="99"/>
    </row>
    <row r="15" spans="1:13" ht="15.75">
      <c r="A15" s="100"/>
      <c r="B15" s="101"/>
      <c r="C15" s="110"/>
      <c r="D15" s="111" t="s">
        <v>2</v>
      </c>
      <c r="E15" s="111" t="s">
        <v>2</v>
      </c>
      <c r="F15" s="101"/>
      <c r="G15" s="109"/>
      <c r="H15" s="101"/>
      <c r="I15" s="101"/>
      <c r="J15" s="112" t="s">
        <v>2</v>
      </c>
      <c r="K15" s="113" t="s">
        <v>2</v>
      </c>
      <c r="L15" s="99"/>
      <c r="M15" s="99"/>
    </row>
    <row r="16" spans="1:13" ht="15.75">
      <c r="A16" s="114"/>
      <c r="B16" s="101"/>
      <c r="C16" s="110"/>
      <c r="D16" s="110"/>
      <c r="E16" s="115"/>
      <c r="F16" s="101"/>
      <c r="G16" s="116"/>
      <c r="H16" s="101"/>
      <c r="I16" s="101"/>
      <c r="J16" s="117"/>
      <c r="K16" s="118"/>
      <c r="L16" s="99"/>
      <c r="M16" s="99"/>
    </row>
    <row r="17" spans="1:13" ht="15.75">
      <c r="A17" s="114" t="s">
        <v>87</v>
      </c>
      <c r="B17" s="101"/>
      <c r="C17" s="110"/>
      <c r="D17" s="119">
        <f>SUM(D19,D22,D26,D28)</f>
        <v>483490352.9100001</v>
      </c>
      <c r="E17" s="119">
        <f>SUM(E19,E22,E26,E28)</f>
        <v>271755617.2</v>
      </c>
      <c r="F17" s="101"/>
      <c r="G17" s="120" t="s">
        <v>88</v>
      </c>
      <c r="H17" s="101"/>
      <c r="I17" s="101"/>
      <c r="J17" s="119">
        <f>SUM(J19:J23)</f>
        <v>895906089.24</v>
      </c>
      <c r="K17" s="119">
        <f>SUM(K19:K23)</f>
        <v>595927172.53</v>
      </c>
      <c r="L17" s="99"/>
      <c r="M17" s="99"/>
    </row>
    <row r="18" spans="1:13" ht="15.75">
      <c r="A18" s="114"/>
      <c r="B18" s="101"/>
      <c r="C18" s="110"/>
      <c r="D18" s="121"/>
      <c r="E18" s="121"/>
      <c r="F18" s="101"/>
      <c r="G18" s="120"/>
      <c r="H18" s="101"/>
      <c r="I18" s="101"/>
      <c r="J18" s="122"/>
      <c r="K18" s="122"/>
      <c r="L18" s="99"/>
      <c r="M18" s="99"/>
    </row>
    <row r="19" spans="1:13" ht="15.75">
      <c r="A19" s="123" t="s">
        <v>89</v>
      </c>
      <c r="B19" s="101"/>
      <c r="C19" s="110"/>
      <c r="D19" s="124">
        <f>SUM(D20)</f>
        <v>315865188.49</v>
      </c>
      <c r="E19" s="124">
        <f>SUM(E20)</f>
        <v>108225653.13</v>
      </c>
      <c r="F19" s="101"/>
      <c r="G19" s="125" t="s">
        <v>138</v>
      </c>
      <c r="H19" s="101"/>
      <c r="I19" s="101"/>
      <c r="J19" s="124">
        <v>761572987.77</v>
      </c>
      <c r="K19" s="124">
        <v>563674653.81</v>
      </c>
      <c r="L19" s="99"/>
      <c r="M19" s="167"/>
    </row>
    <row r="20" spans="1:13" ht="15.75">
      <c r="A20" s="123" t="s">
        <v>63</v>
      </c>
      <c r="B20" s="101"/>
      <c r="C20" s="110"/>
      <c r="D20" s="124">
        <v>315865188.49</v>
      </c>
      <c r="E20" s="124">
        <v>108225653.13</v>
      </c>
      <c r="F20" s="101"/>
      <c r="G20" s="125" t="s">
        <v>139</v>
      </c>
      <c r="H20" s="101"/>
      <c r="I20" s="101"/>
      <c r="J20" s="124">
        <v>21084897.99</v>
      </c>
      <c r="K20" s="124">
        <v>22460194.49</v>
      </c>
      <c r="L20" s="99"/>
      <c r="M20" s="99"/>
    </row>
    <row r="21" spans="1:13" ht="15.75">
      <c r="A21" s="123"/>
      <c r="B21" s="101"/>
      <c r="C21" s="110"/>
      <c r="D21" s="124"/>
      <c r="E21" s="124"/>
      <c r="F21" s="101"/>
      <c r="G21" s="125" t="s">
        <v>140</v>
      </c>
      <c r="H21" s="101"/>
      <c r="I21" s="101"/>
      <c r="J21" s="124">
        <v>48459.76</v>
      </c>
      <c r="K21" s="124">
        <v>847.39</v>
      </c>
      <c r="L21" s="99"/>
      <c r="M21" s="99"/>
    </row>
    <row r="22" spans="1:13" ht="15.75">
      <c r="A22" s="123" t="s">
        <v>90</v>
      </c>
      <c r="B22" s="101"/>
      <c r="C22" s="110"/>
      <c r="D22" s="124">
        <f>SUM(D23,D24)</f>
        <v>131962716.73</v>
      </c>
      <c r="E22" s="124">
        <f>SUM(E23,E24)</f>
        <v>124246973.42999999</v>
      </c>
      <c r="F22" s="101"/>
      <c r="G22" s="125" t="s">
        <v>141</v>
      </c>
      <c r="H22" s="101"/>
      <c r="I22" s="101"/>
      <c r="J22" s="124">
        <v>113199743.72</v>
      </c>
      <c r="K22" s="124">
        <v>9791476.84</v>
      </c>
      <c r="L22" s="99"/>
      <c r="M22" s="99"/>
    </row>
    <row r="23" spans="1:13" ht="15.75">
      <c r="A23" s="123" t="s">
        <v>123</v>
      </c>
      <c r="B23" s="101"/>
      <c r="C23" s="110"/>
      <c r="D23" s="124">
        <v>359992.89</v>
      </c>
      <c r="E23" s="124">
        <v>435909.3</v>
      </c>
      <c r="F23" s="101"/>
      <c r="G23" s="125"/>
      <c r="H23" s="101"/>
      <c r="I23" s="101"/>
      <c r="J23" s="124"/>
      <c r="K23" s="124"/>
      <c r="L23" s="99"/>
      <c r="M23" s="99"/>
    </row>
    <row r="24" spans="1:13" ht="15.75">
      <c r="A24" s="123" t="s">
        <v>124</v>
      </c>
      <c r="B24" s="101"/>
      <c r="C24" s="110"/>
      <c r="D24" s="124">
        <v>131602723.84</v>
      </c>
      <c r="E24" s="124">
        <v>123811064.13</v>
      </c>
      <c r="F24" s="101"/>
      <c r="G24" s="125"/>
      <c r="H24" s="101"/>
      <c r="I24" s="101"/>
      <c r="J24" s="124"/>
      <c r="K24" s="124"/>
      <c r="L24" s="99"/>
      <c r="M24" s="99"/>
    </row>
    <row r="25" spans="1:13" ht="15.75">
      <c r="A25" s="123"/>
      <c r="B25" s="101"/>
      <c r="C25" s="110"/>
      <c r="D25" s="124"/>
      <c r="E25" s="124"/>
      <c r="F25" s="101"/>
      <c r="G25" s="125"/>
      <c r="H25" s="101"/>
      <c r="I25" s="101"/>
      <c r="J25" s="124"/>
      <c r="K25" s="124"/>
      <c r="L25" s="99"/>
      <c r="M25" s="99"/>
    </row>
    <row r="26" spans="1:13" ht="15.75">
      <c r="A26" s="123" t="s">
        <v>125</v>
      </c>
      <c r="B26" s="101"/>
      <c r="C26" s="110"/>
      <c r="D26" s="124">
        <v>35629528.84</v>
      </c>
      <c r="E26" s="124">
        <v>39266313.84</v>
      </c>
      <c r="F26" s="101"/>
      <c r="G26" s="125"/>
      <c r="H26" s="101"/>
      <c r="I26" s="101"/>
      <c r="J26" s="124"/>
      <c r="K26" s="124"/>
      <c r="L26" s="99"/>
      <c r="M26" s="99"/>
    </row>
    <row r="27" spans="1:13" ht="15.75">
      <c r="A27" s="123"/>
      <c r="B27" s="101"/>
      <c r="C27" s="110"/>
      <c r="D27" s="124"/>
      <c r="E27" s="124"/>
      <c r="F27" s="101"/>
      <c r="G27" s="125"/>
      <c r="H27" s="101"/>
      <c r="I27" s="101"/>
      <c r="J27" s="124"/>
      <c r="K27" s="124"/>
      <c r="L27" s="99"/>
      <c r="M27" s="99"/>
    </row>
    <row r="28" spans="1:13" ht="15.75">
      <c r="A28" s="123" t="s">
        <v>126</v>
      </c>
      <c r="B28" s="101"/>
      <c r="C28" s="110"/>
      <c r="D28" s="124">
        <v>32918.85</v>
      </c>
      <c r="E28" s="124">
        <v>16676.8</v>
      </c>
      <c r="F28" s="101"/>
      <c r="G28" s="125"/>
      <c r="H28" s="101"/>
      <c r="I28" s="101"/>
      <c r="J28" s="124"/>
      <c r="K28" s="124"/>
      <c r="L28" s="99"/>
      <c r="M28" s="99"/>
    </row>
    <row r="29" spans="1:13" ht="15.75">
      <c r="A29" s="123"/>
      <c r="B29" s="101"/>
      <c r="C29" s="110"/>
      <c r="D29" s="124"/>
      <c r="E29" s="124"/>
      <c r="F29" s="101"/>
      <c r="G29" s="125"/>
      <c r="H29" s="101"/>
      <c r="I29" s="101"/>
      <c r="J29" s="124"/>
      <c r="K29" s="124"/>
      <c r="L29" s="99"/>
      <c r="M29" s="99"/>
    </row>
    <row r="30" spans="1:13" ht="15.75">
      <c r="A30" s="123"/>
      <c r="B30" s="101"/>
      <c r="C30" s="110"/>
      <c r="D30" s="124"/>
      <c r="E30" s="124"/>
      <c r="F30" s="101"/>
      <c r="G30" s="125"/>
      <c r="H30" s="101"/>
      <c r="I30" s="101"/>
      <c r="J30" s="124"/>
      <c r="K30" s="124"/>
      <c r="L30" s="99"/>
      <c r="M30" s="99"/>
    </row>
    <row r="31" spans="1:13" ht="15.75">
      <c r="A31" s="114" t="s">
        <v>91</v>
      </c>
      <c r="B31" s="101"/>
      <c r="C31" s="110"/>
      <c r="D31" s="119">
        <f>SUM(D33,D37,D43,D52)</f>
        <v>1081934240.67</v>
      </c>
      <c r="E31" s="119">
        <f>SUM(E33,E37,E43,E52)</f>
        <v>1129843908.1000001</v>
      </c>
      <c r="F31" s="101"/>
      <c r="G31" s="120" t="s">
        <v>92</v>
      </c>
      <c r="H31" s="101"/>
      <c r="I31" s="101"/>
      <c r="J31" s="119">
        <f>SUM(J33:J37)</f>
        <v>317213083.11</v>
      </c>
      <c r="K31" s="119">
        <f>SUM(K33:K36)</f>
        <v>158985845.59</v>
      </c>
      <c r="L31" s="99"/>
      <c r="M31" s="99"/>
    </row>
    <row r="32" spans="1:13" ht="15.75">
      <c r="A32" s="123"/>
      <c r="B32" s="101"/>
      <c r="C32" s="110"/>
      <c r="D32" s="124"/>
      <c r="E32" s="124"/>
      <c r="F32" s="101"/>
      <c r="G32" s="120"/>
      <c r="H32" s="101"/>
      <c r="I32" s="101"/>
      <c r="J32" s="124"/>
      <c r="K32" s="124"/>
      <c r="L32" s="99"/>
      <c r="M32" s="99"/>
    </row>
    <row r="33" spans="1:13" ht="15.75">
      <c r="A33" s="123" t="s">
        <v>93</v>
      </c>
      <c r="B33" s="101"/>
      <c r="C33" s="110"/>
      <c r="D33" s="124">
        <f>D35+D34</f>
        <v>275281879.27</v>
      </c>
      <c r="E33" s="124">
        <f>E35+E34</f>
        <v>253278601.97</v>
      </c>
      <c r="F33" s="101"/>
      <c r="G33" s="125"/>
      <c r="H33" s="101"/>
      <c r="I33" s="101"/>
      <c r="J33" s="124"/>
      <c r="K33" s="124"/>
      <c r="L33" s="99"/>
      <c r="M33" s="99"/>
    </row>
    <row r="34" spans="1:13" ht="15.75">
      <c r="A34" s="123" t="s">
        <v>127</v>
      </c>
      <c r="B34" s="101"/>
      <c r="C34" s="110"/>
      <c r="D34" s="124">
        <v>772.64</v>
      </c>
      <c r="E34" s="124">
        <v>5408.22</v>
      </c>
      <c r="F34" s="101"/>
      <c r="G34" s="125"/>
      <c r="H34" s="101"/>
      <c r="I34" s="101"/>
      <c r="J34" s="124"/>
      <c r="K34" s="124"/>
      <c r="L34" s="99"/>
      <c r="M34" s="99"/>
    </row>
    <row r="35" spans="1:13" ht="15.75">
      <c r="A35" s="123" t="s">
        <v>128</v>
      </c>
      <c r="B35" s="101"/>
      <c r="C35" s="110"/>
      <c r="D35" s="124">
        <v>275281106.63</v>
      </c>
      <c r="E35" s="124">
        <v>253273193.75</v>
      </c>
      <c r="F35" s="101"/>
      <c r="G35" s="125" t="s">
        <v>142</v>
      </c>
      <c r="H35" s="101"/>
      <c r="I35" s="101"/>
      <c r="J35" s="124">
        <v>235200618.74</v>
      </c>
      <c r="K35" s="124">
        <v>128130000</v>
      </c>
      <c r="L35" s="99"/>
      <c r="M35" s="99"/>
    </row>
    <row r="36" spans="1:13" ht="15.75">
      <c r="A36" s="123"/>
      <c r="B36" s="101"/>
      <c r="C36" s="110"/>
      <c r="D36" s="124"/>
      <c r="E36" s="124"/>
      <c r="F36" s="101"/>
      <c r="G36" s="125" t="s">
        <v>143</v>
      </c>
      <c r="H36" s="101"/>
      <c r="I36" s="101"/>
      <c r="J36" s="124">
        <v>38176599.57</v>
      </c>
      <c r="K36" s="124">
        <v>30855845.59</v>
      </c>
      <c r="L36" s="99"/>
      <c r="M36" s="167"/>
    </row>
    <row r="37" spans="1:13" ht="15.75">
      <c r="A37" s="123" t="s">
        <v>94</v>
      </c>
      <c r="B37" s="101"/>
      <c r="C37" s="110"/>
      <c r="D37" s="124">
        <f>D38+D40+D41+D39</f>
        <v>8271400.939999999</v>
      </c>
      <c r="E37" s="124">
        <f>E38+E40+E41+E39</f>
        <v>9070682.600000001</v>
      </c>
      <c r="F37" s="101"/>
      <c r="G37" s="125" t="s">
        <v>144</v>
      </c>
      <c r="H37" s="101"/>
      <c r="I37" s="101"/>
      <c r="J37" s="124">
        <v>43835864.8</v>
      </c>
      <c r="K37" s="124" t="s">
        <v>118</v>
      </c>
      <c r="L37" s="99"/>
      <c r="M37" s="99"/>
    </row>
    <row r="38" spans="1:13" ht="15.75">
      <c r="A38" s="123" t="s">
        <v>129</v>
      </c>
      <c r="B38" s="101"/>
      <c r="C38" s="110"/>
      <c r="D38" s="124">
        <f>726984.37+1855377.9</f>
        <v>2582362.27</v>
      </c>
      <c r="E38" s="124">
        <v>2420890.57</v>
      </c>
      <c r="F38" s="101"/>
      <c r="G38" s="120"/>
      <c r="H38" s="101"/>
      <c r="I38" s="101"/>
      <c r="J38" s="124"/>
      <c r="K38" s="124"/>
      <c r="L38" s="99"/>
      <c r="M38" s="99"/>
    </row>
    <row r="39" spans="1:13" ht="15.75">
      <c r="A39" s="123" t="s">
        <v>130</v>
      </c>
      <c r="B39" s="101"/>
      <c r="C39" s="110"/>
      <c r="D39" s="127">
        <v>-726984.37</v>
      </c>
      <c r="E39" s="127">
        <v>-726984.37</v>
      </c>
      <c r="F39" s="101"/>
      <c r="G39" s="120"/>
      <c r="H39" s="101"/>
      <c r="I39" s="101"/>
      <c r="J39" s="124"/>
      <c r="K39" s="124"/>
      <c r="L39" s="99"/>
      <c r="M39" s="167"/>
    </row>
    <row r="40" spans="1:13" ht="15.75">
      <c r="A40" s="123" t="s">
        <v>131</v>
      </c>
      <c r="B40" s="101"/>
      <c r="C40" s="110"/>
      <c r="D40" s="124">
        <v>5915640.77</v>
      </c>
      <c r="E40" s="124">
        <v>6063834.9</v>
      </c>
      <c r="F40" s="101"/>
      <c r="G40" s="120"/>
      <c r="H40" s="101"/>
      <c r="I40" s="101"/>
      <c r="J40" s="124"/>
      <c r="K40" s="124"/>
      <c r="L40" s="99"/>
      <c r="M40" s="99"/>
    </row>
    <row r="41" spans="1:13" ht="15.75">
      <c r="A41" s="123" t="s">
        <v>132</v>
      </c>
      <c r="B41" s="101"/>
      <c r="C41" s="110"/>
      <c r="D41" s="124">
        <v>500382.27</v>
      </c>
      <c r="E41" s="124">
        <v>1312941.5</v>
      </c>
      <c r="F41" s="101"/>
      <c r="G41" s="120"/>
      <c r="H41" s="170"/>
      <c r="I41" s="101"/>
      <c r="J41" s="124"/>
      <c r="K41" s="124"/>
      <c r="L41" s="99"/>
      <c r="M41" s="99"/>
    </row>
    <row r="42" spans="1:13" ht="15.75">
      <c r="A42" s="123"/>
      <c r="B42" s="101"/>
      <c r="C42" s="110"/>
      <c r="D42" s="124"/>
      <c r="E42" s="124"/>
      <c r="F42" s="101"/>
      <c r="G42" s="120"/>
      <c r="H42" s="101"/>
      <c r="I42" s="101"/>
      <c r="J42" s="119"/>
      <c r="K42" s="119"/>
      <c r="L42" s="99"/>
      <c r="M42" s="99"/>
    </row>
    <row r="43" spans="1:13" ht="15.75">
      <c r="A43" s="123" t="s">
        <v>95</v>
      </c>
      <c r="B43" s="101"/>
      <c r="C43" s="110"/>
      <c r="D43" s="126">
        <f>D44+D48</f>
        <v>788563423.45</v>
      </c>
      <c r="E43" s="126">
        <f>E44+E48</f>
        <v>858372748.33</v>
      </c>
      <c r="F43" s="101"/>
      <c r="G43" s="120"/>
      <c r="H43" s="101"/>
      <c r="I43" s="101"/>
      <c r="J43" s="119"/>
      <c r="K43" s="119"/>
      <c r="L43" s="99"/>
      <c r="M43" s="99"/>
    </row>
    <row r="44" spans="1:13" ht="15.75">
      <c r="A44" s="123" t="s">
        <v>7</v>
      </c>
      <c r="B44" s="101"/>
      <c r="C44" s="110"/>
      <c r="D44" s="124">
        <f>SUM(D45:D46)</f>
        <v>251414020.75</v>
      </c>
      <c r="E44" s="124">
        <f>SUM(E45:E46)</f>
        <v>300646108.45000005</v>
      </c>
      <c r="F44" s="101"/>
      <c r="G44" s="120" t="s">
        <v>96</v>
      </c>
      <c r="H44" s="101"/>
      <c r="I44" s="101"/>
      <c r="J44" s="172">
        <f>SUM(J46,J48,J50)</f>
        <v>352305421.2300005</v>
      </c>
      <c r="K44" s="172">
        <f>SUM(K46,K48,K50)</f>
        <v>646686507.1800003</v>
      </c>
      <c r="L44" s="99"/>
      <c r="M44" s="99"/>
    </row>
    <row r="45" spans="1:13" ht="15.75">
      <c r="A45" s="123" t="s">
        <v>133</v>
      </c>
      <c r="B45" s="101"/>
      <c r="C45" s="110"/>
      <c r="D45" s="124">
        <v>928694335.73</v>
      </c>
      <c r="E45" s="124">
        <v>920633631.71</v>
      </c>
      <c r="F45" s="101"/>
      <c r="G45" s="120"/>
      <c r="H45" s="101"/>
      <c r="I45" s="101"/>
      <c r="J45" s="119"/>
      <c r="K45" s="119"/>
      <c r="L45" s="99"/>
      <c r="M45" s="99"/>
    </row>
    <row r="46" spans="1:13" ht="15.75">
      <c r="A46" s="123" t="s">
        <v>134</v>
      </c>
      <c r="B46" s="101"/>
      <c r="C46" s="110"/>
      <c r="D46" s="127">
        <v>-677280314.98</v>
      </c>
      <c r="E46" s="127">
        <v>-619987523.26</v>
      </c>
      <c r="F46" s="101"/>
      <c r="G46" s="125" t="s">
        <v>145</v>
      </c>
      <c r="H46" s="101"/>
      <c r="I46" s="101"/>
      <c r="J46" s="124">
        <v>2964935689.57</v>
      </c>
      <c r="K46" s="124">
        <v>2964935689.57</v>
      </c>
      <c r="L46" s="99"/>
      <c r="M46" s="99"/>
    </row>
    <row r="47" spans="1:13" ht="15.75">
      <c r="A47" s="123"/>
      <c r="B47" s="101"/>
      <c r="C47" s="110"/>
      <c r="D47" s="127"/>
      <c r="E47" s="127"/>
      <c r="F47" s="101"/>
      <c r="G47" s="125"/>
      <c r="H47" s="101"/>
      <c r="I47" s="101"/>
      <c r="J47" s="124"/>
      <c r="K47" s="124"/>
      <c r="L47" s="99"/>
      <c r="M47" s="99"/>
    </row>
    <row r="48" spans="1:13" ht="15.75">
      <c r="A48" s="123" t="s">
        <v>8</v>
      </c>
      <c r="B48" s="101"/>
      <c r="C48" s="110"/>
      <c r="D48" s="124">
        <f>SUM(D49:D50)</f>
        <v>537149402.7</v>
      </c>
      <c r="E48" s="124">
        <f>SUM(E49:E50)</f>
        <v>557726639.88</v>
      </c>
      <c r="F48" s="101"/>
      <c r="G48" s="125" t="s">
        <v>146</v>
      </c>
      <c r="H48" s="101"/>
      <c r="I48" s="101"/>
      <c r="J48" s="124">
        <v>35116519.81</v>
      </c>
      <c r="K48" s="124">
        <v>17288203.77</v>
      </c>
      <c r="L48" s="99"/>
      <c r="M48" s="99"/>
    </row>
    <row r="49" spans="1:13" ht="15.75">
      <c r="A49" s="123" t="s">
        <v>135</v>
      </c>
      <c r="B49" s="101"/>
      <c r="C49" s="110"/>
      <c r="D49" s="124">
        <v>839772062.08</v>
      </c>
      <c r="E49" s="124">
        <v>835348272.28</v>
      </c>
      <c r="F49" s="101"/>
      <c r="G49" s="125"/>
      <c r="H49" s="101"/>
      <c r="I49" s="101"/>
      <c r="J49" s="127"/>
      <c r="K49" s="127"/>
      <c r="L49" s="99"/>
      <c r="M49" s="99"/>
    </row>
    <row r="50" spans="1:13" ht="15.75">
      <c r="A50" s="123" t="s">
        <v>136</v>
      </c>
      <c r="B50" s="101"/>
      <c r="C50" s="110"/>
      <c r="D50" s="127">
        <f>-216862258.72-85760400.66</f>
        <v>-302622659.38</v>
      </c>
      <c r="E50" s="127">
        <v>-277621632.4</v>
      </c>
      <c r="F50" s="101"/>
      <c r="G50" s="125" t="s">
        <v>147</v>
      </c>
      <c r="H50" s="101"/>
      <c r="I50" s="101"/>
      <c r="J50" s="172">
        <f>-2268607072.97-379139715.18</f>
        <v>-2647746788.1499996</v>
      </c>
      <c r="K50" s="172">
        <v>-2335537386.16</v>
      </c>
      <c r="L50" s="99"/>
      <c r="M50" s="99"/>
    </row>
    <row r="51" spans="1:13" ht="15.75">
      <c r="A51" s="123"/>
      <c r="B51" s="101"/>
      <c r="C51" s="110"/>
      <c r="D51" s="124"/>
      <c r="E51" s="124"/>
      <c r="F51" s="101"/>
      <c r="G51" s="125"/>
      <c r="H51" s="101"/>
      <c r="I51" s="101"/>
      <c r="J51" s="127"/>
      <c r="K51" s="127"/>
      <c r="L51" s="99"/>
      <c r="M51" s="99"/>
    </row>
    <row r="52" spans="1:13" ht="15.75">
      <c r="A52" s="123" t="s">
        <v>137</v>
      </c>
      <c r="B52" s="101"/>
      <c r="C52" s="110"/>
      <c r="D52" s="124">
        <f>D53+D57</f>
        <v>9817537.010000002</v>
      </c>
      <c r="E52" s="124">
        <f>E53+E57</f>
        <v>9121875.199999997</v>
      </c>
      <c r="F52" s="101"/>
      <c r="G52" s="125"/>
      <c r="H52" s="101"/>
      <c r="I52" s="101"/>
      <c r="J52" s="127"/>
      <c r="K52" s="127"/>
      <c r="L52" s="99"/>
      <c r="M52" s="99"/>
    </row>
    <row r="53" spans="1:13" ht="15.75">
      <c r="A53" s="123" t="s">
        <v>9</v>
      </c>
      <c r="B53" s="101"/>
      <c r="C53" s="110"/>
      <c r="D53" s="124">
        <f>SUM(D54:D55)</f>
        <v>9817537.010000002</v>
      </c>
      <c r="E53" s="124">
        <f>SUM(E54:E55)</f>
        <v>8745184.529999997</v>
      </c>
      <c r="F53" s="101"/>
      <c r="G53" s="125"/>
      <c r="H53" s="101"/>
      <c r="I53" s="101"/>
      <c r="J53" s="124"/>
      <c r="K53" s="124"/>
      <c r="L53" s="99"/>
      <c r="M53" s="99"/>
    </row>
    <row r="54" spans="1:13" ht="15.75">
      <c r="A54" s="123" t="s">
        <v>10</v>
      </c>
      <c r="B54" s="101"/>
      <c r="C54" s="110"/>
      <c r="D54" s="124">
        <v>34877754.35</v>
      </c>
      <c r="E54" s="124">
        <v>29221220.54</v>
      </c>
      <c r="F54" s="101"/>
      <c r="G54" s="125"/>
      <c r="H54" s="101"/>
      <c r="I54" s="101"/>
      <c r="J54" s="124"/>
      <c r="K54" s="124"/>
      <c r="L54" s="99"/>
      <c r="M54" s="99"/>
    </row>
    <row r="55" spans="1:13" ht="15.75">
      <c r="A55" s="123" t="s">
        <v>11</v>
      </c>
      <c r="B55" s="101"/>
      <c r="C55" s="110"/>
      <c r="D55" s="127">
        <v>-25060217.34</v>
      </c>
      <c r="E55" s="127">
        <v>-20476036.01</v>
      </c>
      <c r="F55" s="101"/>
      <c r="G55" s="125"/>
      <c r="H55" s="101"/>
      <c r="I55" s="101"/>
      <c r="J55" s="124"/>
      <c r="K55" s="124"/>
      <c r="L55" s="99"/>
      <c r="M55" s="99"/>
    </row>
    <row r="56" spans="1:13" ht="15.75">
      <c r="A56" s="123"/>
      <c r="B56" s="101"/>
      <c r="C56" s="110"/>
      <c r="D56" s="124"/>
      <c r="E56" s="124"/>
      <c r="F56" s="101"/>
      <c r="G56" s="125"/>
      <c r="H56" s="101"/>
      <c r="I56" s="101"/>
      <c r="J56" s="124"/>
      <c r="K56" s="124"/>
      <c r="L56" s="99"/>
      <c r="M56" s="99"/>
    </row>
    <row r="57" spans="1:13" ht="15.75">
      <c r="A57" s="123" t="s">
        <v>12</v>
      </c>
      <c r="B57" s="101"/>
      <c r="C57" s="110"/>
      <c r="D57" s="124">
        <f>D58</f>
        <v>0</v>
      </c>
      <c r="E57" s="124">
        <f>E58</f>
        <v>376690.67</v>
      </c>
      <c r="F57" s="101"/>
      <c r="G57" s="125"/>
      <c r="H57" s="101"/>
      <c r="I57" s="101"/>
      <c r="J57" s="124"/>
      <c r="K57" s="124"/>
      <c r="L57" s="99"/>
      <c r="M57" s="99"/>
    </row>
    <row r="58" spans="1:13" ht="15.75">
      <c r="A58" s="123" t="s">
        <v>13</v>
      </c>
      <c r="B58" s="101"/>
      <c r="C58" s="110"/>
      <c r="D58" s="124">
        <v>0</v>
      </c>
      <c r="E58" s="124">
        <v>376690.67</v>
      </c>
      <c r="F58" s="101"/>
      <c r="G58" s="125"/>
      <c r="H58" s="101"/>
      <c r="I58" s="101"/>
      <c r="J58" s="124"/>
      <c r="K58" s="124"/>
      <c r="L58" s="99"/>
      <c r="M58" s="99"/>
    </row>
    <row r="59" spans="1:13" ht="15.75">
      <c r="A59" s="123"/>
      <c r="B59" s="101"/>
      <c r="C59" s="110"/>
      <c r="D59" s="124"/>
      <c r="E59" s="124"/>
      <c r="F59" s="101"/>
      <c r="G59" s="125"/>
      <c r="H59" s="101"/>
      <c r="I59" s="101"/>
      <c r="J59" s="127"/>
      <c r="K59" s="127"/>
      <c r="L59" s="99"/>
      <c r="M59" s="99"/>
    </row>
    <row r="60" spans="1:13" ht="15.75">
      <c r="A60" s="128" t="s">
        <v>14</v>
      </c>
      <c r="B60" s="129"/>
      <c r="C60" s="130"/>
      <c r="D60" s="131">
        <f>D17+D31</f>
        <v>1565424593.5800002</v>
      </c>
      <c r="E60" s="131">
        <f>E17+E31</f>
        <v>1401599525.3000002</v>
      </c>
      <c r="F60" s="101"/>
      <c r="G60" s="132" t="s">
        <v>15</v>
      </c>
      <c r="H60" s="129"/>
      <c r="I60" s="129"/>
      <c r="J60" s="131">
        <f>SUM(J17,J31,J44)</f>
        <v>1565424593.5800004</v>
      </c>
      <c r="K60" s="131">
        <f>SUM(K17,K31,K44)</f>
        <v>1401599525.3000002</v>
      </c>
      <c r="L60" s="99"/>
      <c r="M60" s="99"/>
    </row>
    <row r="61" spans="1:13" ht="15.75">
      <c r="A61" s="101"/>
      <c r="B61" s="133"/>
      <c r="C61" s="133"/>
      <c r="D61" s="173"/>
      <c r="E61" s="134"/>
      <c r="F61" s="101"/>
      <c r="G61" s="135"/>
      <c r="H61" s="101"/>
      <c r="I61" s="101"/>
      <c r="J61" s="136"/>
      <c r="K61" s="136"/>
      <c r="L61" s="99"/>
      <c r="M61" s="99"/>
    </row>
    <row r="62" spans="1:13" ht="15.75">
      <c r="A62" s="101"/>
      <c r="B62" s="133"/>
      <c r="C62" s="133"/>
      <c r="D62" s="133"/>
      <c r="E62" s="134"/>
      <c r="F62" s="101"/>
      <c r="G62" s="135"/>
      <c r="H62" s="101"/>
      <c r="I62" s="101"/>
      <c r="J62" s="136"/>
      <c r="K62" s="137"/>
      <c r="L62" s="99"/>
      <c r="M62" s="99"/>
    </row>
    <row r="63" spans="1:13" ht="15.75">
      <c r="A63" s="101"/>
      <c r="B63" s="133"/>
      <c r="C63" s="133"/>
      <c r="D63" s="133"/>
      <c r="E63" s="134"/>
      <c r="F63" s="101"/>
      <c r="G63" s="135"/>
      <c r="H63" s="101"/>
      <c r="I63" s="101"/>
      <c r="J63" s="136"/>
      <c r="K63" s="137"/>
      <c r="L63" s="99"/>
      <c r="M63" s="99"/>
    </row>
    <row r="64" spans="1:13" ht="15.75">
      <c r="A64" s="133"/>
      <c r="B64" s="101"/>
      <c r="C64" s="135"/>
      <c r="D64" s="135"/>
      <c r="E64" s="102"/>
      <c r="F64" s="101"/>
      <c r="G64" s="101"/>
      <c r="H64" s="101"/>
      <c r="I64" s="138"/>
      <c r="J64" s="101"/>
      <c r="K64" s="137"/>
      <c r="L64" s="99"/>
      <c r="M64" s="99"/>
    </row>
    <row r="65" spans="1:13" ht="15.75">
      <c r="A65" s="101"/>
      <c r="B65" s="133"/>
      <c r="C65" s="133"/>
      <c r="D65" s="133"/>
      <c r="E65" s="134"/>
      <c r="F65" s="101"/>
      <c r="G65" s="135"/>
      <c r="H65" s="101"/>
      <c r="I65" s="133"/>
      <c r="J65" s="101"/>
      <c r="K65" s="137"/>
      <c r="L65" s="99"/>
      <c r="M65" s="99"/>
    </row>
    <row r="66" spans="1:13" ht="15.75">
      <c r="A66" s="101"/>
      <c r="B66" s="133" t="s">
        <v>37</v>
      </c>
      <c r="C66" s="101"/>
      <c r="D66" s="133" t="s">
        <v>35</v>
      </c>
      <c r="E66" s="139"/>
      <c r="F66" s="101"/>
      <c r="G66" s="133" t="s">
        <v>38</v>
      </c>
      <c r="H66" s="101"/>
      <c r="I66" s="141"/>
      <c r="J66" s="140"/>
      <c r="K66" s="137"/>
      <c r="L66" s="99"/>
      <c r="M66" s="99"/>
    </row>
    <row r="67" spans="1:13" ht="15.75">
      <c r="A67" s="141"/>
      <c r="B67" s="133" t="s">
        <v>16</v>
      </c>
      <c r="C67" s="101"/>
      <c r="D67" s="142" t="s">
        <v>17</v>
      </c>
      <c r="E67" s="139"/>
      <c r="F67" s="141"/>
      <c r="G67" s="137" t="s">
        <v>19</v>
      </c>
      <c r="H67" s="141"/>
      <c r="I67" s="141"/>
      <c r="J67" s="140"/>
      <c r="K67" s="141"/>
      <c r="M67" s="99"/>
    </row>
    <row r="68" spans="1:13" ht="15.75">
      <c r="A68" s="141"/>
      <c r="B68" s="190" t="s">
        <v>116</v>
      </c>
      <c r="C68" s="191"/>
      <c r="D68" s="142" t="s">
        <v>36</v>
      </c>
      <c r="E68" s="139"/>
      <c r="F68" s="141"/>
      <c r="G68" s="138" t="s">
        <v>39</v>
      </c>
      <c r="H68" s="141"/>
      <c r="I68" s="102"/>
      <c r="J68" s="140"/>
      <c r="K68" s="141"/>
      <c r="M68" s="99"/>
    </row>
    <row r="69" spans="1:13" ht="18.75" customHeight="1">
      <c r="A69" s="141"/>
      <c r="B69" s="141"/>
      <c r="C69" s="141"/>
      <c r="D69" s="141"/>
      <c r="E69" s="141"/>
      <c r="F69" s="141"/>
      <c r="G69" s="141"/>
      <c r="H69" s="141"/>
      <c r="I69" s="138"/>
      <c r="J69" s="141"/>
      <c r="K69" s="141"/>
      <c r="M69" s="99"/>
    </row>
    <row r="70" spans="1:13" ht="18.75" customHeight="1">
      <c r="A70" s="141"/>
      <c r="B70" s="141"/>
      <c r="C70" s="141"/>
      <c r="D70" s="141"/>
      <c r="E70" s="141"/>
      <c r="F70" s="141"/>
      <c r="G70" s="141"/>
      <c r="H70" s="141"/>
      <c r="I70" s="138"/>
      <c r="J70" s="141"/>
      <c r="K70" s="141"/>
      <c r="M70" s="99"/>
    </row>
    <row r="71" spans="1:13" ht="18.75" customHeight="1">
      <c r="A71" s="141"/>
      <c r="B71" s="141"/>
      <c r="C71" s="141"/>
      <c r="D71" s="141"/>
      <c r="E71" s="141"/>
      <c r="F71" s="141"/>
      <c r="G71" s="141"/>
      <c r="H71" s="141"/>
      <c r="I71" s="138"/>
      <c r="J71" s="141"/>
      <c r="K71" s="141"/>
      <c r="M71" s="99"/>
    </row>
    <row r="72" spans="1:13" ht="15.75">
      <c r="A72" s="133"/>
      <c r="B72" s="101"/>
      <c r="C72" s="135"/>
      <c r="D72" s="135"/>
      <c r="E72" s="102"/>
      <c r="F72" s="101"/>
      <c r="K72" s="102"/>
      <c r="L72" s="99"/>
      <c r="M72" s="99"/>
    </row>
    <row r="73" spans="1:13" ht="15.75">
      <c r="A73" s="133"/>
      <c r="B73" s="133" t="s">
        <v>148</v>
      </c>
      <c r="C73" s="139"/>
      <c r="D73" s="135"/>
      <c r="G73" s="137" t="s">
        <v>18</v>
      </c>
      <c r="H73" s="101"/>
      <c r="I73" s="101"/>
      <c r="J73" s="101"/>
      <c r="K73" s="102"/>
      <c r="L73" s="99"/>
      <c r="M73" s="99"/>
    </row>
    <row r="74" spans="1:13" ht="15.75">
      <c r="A74" s="133"/>
      <c r="B74" s="133" t="s">
        <v>149</v>
      </c>
      <c r="C74" s="139"/>
      <c r="D74" s="135"/>
      <c r="G74" s="138" t="s">
        <v>150</v>
      </c>
      <c r="H74" s="101"/>
      <c r="I74" s="101"/>
      <c r="J74" s="101"/>
      <c r="K74" s="102"/>
      <c r="L74" s="99"/>
      <c r="M74" s="99"/>
    </row>
    <row r="75" spans="1:13" ht="15.75">
      <c r="A75" s="133"/>
      <c r="B75" s="135" t="s">
        <v>49</v>
      </c>
      <c r="C75" s="139"/>
      <c r="D75" s="143"/>
      <c r="G75" s="137" t="s">
        <v>20</v>
      </c>
      <c r="H75" s="101"/>
      <c r="I75" s="101"/>
      <c r="J75" s="101"/>
      <c r="K75" s="102"/>
      <c r="L75" s="99"/>
      <c r="M75" s="99"/>
    </row>
    <row r="76" spans="1:13" ht="15.75">
      <c r="A76" s="133"/>
      <c r="B76" s="133"/>
      <c r="C76" s="133"/>
      <c r="D76" s="133"/>
      <c r="E76" s="139"/>
      <c r="F76" s="133"/>
      <c r="G76" s="101"/>
      <c r="H76" s="140"/>
      <c r="I76" s="102"/>
      <c r="J76" s="140"/>
      <c r="K76" s="102"/>
      <c r="L76" s="99"/>
      <c r="M76" s="99"/>
    </row>
    <row r="77" spans="1:13" ht="15.75">
      <c r="A77" s="137"/>
      <c r="B77" s="137"/>
      <c r="C77" s="101"/>
      <c r="D77" s="133"/>
      <c r="E77" s="139"/>
      <c r="F77" s="101"/>
      <c r="G77" s="101"/>
      <c r="H77" s="138"/>
      <c r="I77" s="102"/>
      <c r="J77" s="140"/>
      <c r="K77" s="102"/>
      <c r="L77" s="99"/>
      <c r="M77" s="99"/>
    </row>
    <row r="78" spans="1:13" ht="15.75">
      <c r="A78" s="137"/>
      <c r="B78" s="138"/>
      <c r="C78" s="101"/>
      <c r="D78" s="135"/>
      <c r="E78" s="139"/>
      <c r="F78" s="101"/>
      <c r="G78" s="101"/>
      <c r="H78" s="137"/>
      <c r="I78" s="102"/>
      <c r="J78" s="140"/>
      <c r="K78" s="102"/>
      <c r="L78" s="99"/>
      <c r="M78" s="99"/>
    </row>
    <row r="79" spans="1:13" ht="15.75">
      <c r="A79" s="138"/>
      <c r="B79" s="101"/>
      <c r="C79" s="101"/>
      <c r="D79" s="135"/>
      <c r="E79" s="101"/>
      <c r="F79" s="101"/>
      <c r="G79" s="137"/>
      <c r="H79" s="137"/>
      <c r="I79" s="102"/>
      <c r="J79" s="102"/>
      <c r="K79" s="102"/>
      <c r="L79" s="99"/>
      <c r="M79" s="99"/>
    </row>
    <row r="80" spans="1:13" ht="15.75">
      <c r="A80" s="135"/>
      <c r="B80" s="101"/>
      <c r="C80" s="101"/>
      <c r="D80" s="101"/>
      <c r="E80" s="102"/>
      <c r="F80" s="101"/>
      <c r="G80" s="102"/>
      <c r="H80" s="102"/>
      <c r="I80" s="144"/>
      <c r="J80" s="102"/>
      <c r="K80" s="102"/>
      <c r="L80" s="99"/>
      <c r="M80" s="99"/>
    </row>
    <row r="81" spans="1:13" ht="15.75">
      <c r="A81" s="135"/>
      <c r="B81" s="101"/>
      <c r="C81" s="101"/>
      <c r="D81" s="101"/>
      <c r="E81" s="102"/>
      <c r="F81" s="101"/>
      <c r="G81" s="102"/>
      <c r="H81" s="102"/>
      <c r="I81" s="144"/>
      <c r="J81" s="102"/>
      <c r="K81" s="102"/>
      <c r="L81" s="99"/>
      <c r="M81" s="99"/>
    </row>
    <row r="82" spans="1:13" ht="15.75">
      <c r="A82" s="135"/>
      <c r="B82" s="101"/>
      <c r="C82" s="101"/>
      <c r="D82" s="101"/>
      <c r="E82" s="102"/>
      <c r="F82" s="101"/>
      <c r="G82" s="102"/>
      <c r="H82" s="102"/>
      <c r="J82" s="102"/>
      <c r="K82" s="102"/>
      <c r="L82" s="99"/>
      <c r="M82" s="99"/>
    </row>
    <row r="83" spans="1:13" ht="15.75">
      <c r="A83" s="101"/>
      <c r="B83" s="101"/>
      <c r="C83" s="101"/>
      <c r="D83" s="101"/>
      <c r="E83" s="102"/>
      <c r="F83" s="101"/>
      <c r="G83" s="144"/>
      <c r="H83" s="144"/>
      <c r="J83" s="102"/>
      <c r="K83" s="102"/>
      <c r="L83" s="99"/>
      <c r="M83" s="99"/>
    </row>
    <row r="84" spans="1:13" ht="15.75">
      <c r="A84" s="101"/>
      <c r="B84" s="101"/>
      <c r="C84" s="101"/>
      <c r="D84" s="101"/>
      <c r="E84" s="102"/>
      <c r="F84" s="101"/>
      <c r="G84" s="144"/>
      <c r="H84" s="144"/>
      <c r="J84" s="144"/>
      <c r="K84" s="102"/>
      <c r="L84" s="99"/>
      <c r="M84" s="99"/>
    </row>
    <row r="85" spans="6:13" ht="15.75">
      <c r="F85" s="101"/>
      <c r="I85" s="99"/>
      <c r="L85" s="99"/>
      <c r="M85" s="99"/>
    </row>
    <row r="86" spans="6:13" ht="15.75">
      <c r="F86" s="101"/>
      <c r="I86" s="99"/>
      <c r="L86" s="99"/>
      <c r="M86" s="99"/>
    </row>
    <row r="87" spans="6:13" ht="15.75">
      <c r="F87" s="101"/>
      <c r="I87" s="99"/>
      <c r="L87" s="99"/>
      <c r="M87" s="99"/>
    </row>
    <row r="88" spans="7:11" ht="12.75">
      <c r="G88" s="145"/>
      <c r="H88" s="99"/>
      <c r="I88" s="99"/>
      <c r="J88" s="99"/>
      <c r="K88" s="146"/>
    </row>
    <row r="89" spans="7:11" ht="12.75">
      <c r="G89" s="145"/>
      <c r="H89" s="99"/>
      <c r="I89" s="99"/>
      <c r="J89" s="99"/>
      <c r="K89" s="146"/>
    </row>
    <row r="90" spans="7:11" ht="12.75">
      <c r="G90" s="145"/>
      <c r="H90" s="99"/>
      <c r="I90" s="99"/>
      <c r="J90" s="99"/>
      <c r="K90" s="146"/>
    </row>
    <row r="91" spans="7:11" ht="12.75">
      <c r="G91" s="145"/>
      <c r="H91" s="99"/>
      <c r="I91" s="99"/>
      <c r="J91" s="99"/>
      <c r="K91" s="146"/>
    </row>
    <row r="92" spans="7:11" ht="12.75">
      <c r="G92" s="145"/>
      <c r="H92" s="99"/>
      <c r="I92" s="99"/>
      <c r="J92" s="99"/>
      <c r="K92" s="146"/>
    </row>
    <row r="93" spans="7:11" ht="12.75">
      <c r="G93" s="145"/>
      <c r="H93" s="99"/>
      <c r="J93" s="99"/>
      <c r="K93" s="146"/>
    </row>
    <row r="94" spans="7:11" ht="12.75">
      <c r="G94" s="145"/>
      <c r="H94" s="99"/>
      <c r="J94" s="99"/>
      <c r="K94" s="146"/>
    </row>
    <row r="95" spans="7:11" ht="12.75">
      <c r="G95" s="145"/>
      <c r="H95" s="99"/>
      <c r="J95" s="99"/>
      <c r="K95" s="146"/>
    </row>
  </sheetData>
  <sheetProtection/>
  <mergeCells count="7">
    <mergeCell ref="B68:C68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showGridLines="0" view="pageBreakPreview" zoomScale="110" zoomScaleSheetLayoutView="110" zoomScalePageLayoutView="0" workbookViewId="0" topLeftCell="A17">
      <selection activeCell="A52" sqref="A52"/>
    </sheetView>
  </sheetViews>
  <sheetFormatPr defaultColWidth="20.00390625" defaultRowHeight="15"/>
  <cols>
    <col min="1" max="1" width="79.421875" style="6" customWidth="1"/>
    <col min="2" max="2" width="22.421875" style="6" customWidth="1"/>
    <col min="3" max="3" width="20.57421875" style="6" bestFit="1" customWidth="1"/>
    <col min="4" max="4" width="18.8515625" style="6" bestFit="1" customWidth="1"/>
    <col min="5" max="5" width="1.8515625" style="6" customWidth="1"/>
    <col min="6" max="7" width="26.8515625" style="6" customWidth="1"/>
    <col min="8" max="10" width="17.421875" style="6" bestFit="1" customWidth="1"/>
    <col min="11" max="248" width="11.421875" style="6" customWidth="1"/>
    <col min="249" max="249" width="10.57421875" style="6" customWidth="1"/>
    <col min="250" max="250" width="20.57421875" style="6" customWidth="1"/>
    <col min="251" max="251" width="33.421875" style="6" customWidth="1"/>
    <col min="252" max="252" width="16.00390625" style="6" customWidth="1"/>
    <col min="253" max="253" width="16.421875" style="6" customWidth="1"/>
    <col min="254" max="16384" width="20.00390625" style="6" customWidth="1"/>
  </cols>
  <sheetData>
    <row r="1" ht="12.75"/>
    <row r="2" ht="12.75"/>
    <row r="3" ht="12.75"/>
    <row r="4" ht="12.75"/>
    <row r="5" ht="12.75"/>
    <row r="7" spans="1:5" ht="15.75" customHeight="1">
      <c r="A7" s="216" t="s">
        <v>0</v>
      </c>
      <c r="B7" s="217"/>
      <c r="C7" s="218"/>
      <c r="D7" s="71"/>
      <c r="E7" s="47"/>
    </row>
    <row r="8" spans="1:5" ht="15.75" customHeight="1">
      <c r="A8" s="219" t="s">
        <v>1</v>
      </c>
      <c r="B8" s="220"/>
      <c r="C8" s="221"/>
      <c r="D8" s="71"/>
      <c r="E8" s="47"/>
    </row>
    <row r="9" spans="1:5" ht="15.75">
      <c r="A9" s="222" t="s">
        <v>41</v>
      </c>
      <c r="B9" s="223"/>
      <c r="C9" s="224"/>
      <c r="D9" s="94"/>
      <c r="E9" s="47"/>
    </row>
    <row r="10" spans="1:11" ht="15.75">
      <c r="A10" s="216"/>
      <c r="B10" s="217"/>
      <c r="C10" s="218"/>
      <c r="D10" s="38"/>
      <c r="E10" s="73"/>
      <c r="F10" s="74"/>
      <c r="G10" s="74"/>
      <c r="H10" s="74"/>
      <c r="I10" s="74"/>
      <c r="J10" s="74"/>
      <c r="K10" s="74"/>
    </row>
    <row r="11" spans="1:11" ht="15.75">
      <c r="A11" s="219" t="s">
        <v>100</v>
      </c>
      <c r="B11" s="220"/>
      <c r="C11" s="221"/>
      <c r="D11" s="38"/>
      <c r="E11" s="73"/>
      <c r="F11" s="74"/>
      <c r="G11" s="74"/>
      <c r="H11" s="74"/>
      <c r="I11" s="74"/>
      <c r="J11" s="74"/>
      <c r="K11" s="74"/>
    </row>
    <row r="12" spans="1:11" ht="15" customHeight="1">
      <c r="A12" s="222"/>
      <c r="B12" s="223"/>
      <c r="C12" s="224"/>
      <c r="D12" s="38"/>
      <c r="E12" s="73"/>
      <c r="F12" s="74"/>
      <c r="G12" s="74"/>
      <c r="H12" s="74"/>
      <c r="I12" s="74"/>
      <c r="J12" s="74"/>
      <c r="K12" s="74"/>
    </row>
    <row r="13" spans="1:11" ht="15.75">
      <c r="A13" s="84"/>
      <c r="B13" s="85"/>
      <c r="C13" s="85"/>
      <c r="D13" s="38"/>
      <c r="E13" s="73"/>
      <c r="F13" s="74"/>
      <c r="G13" s="74"/>
      <c r="H13" s="74"/>
      <c r="I13" s="74"/>
      <c r="J13" s="74"/>
      <c r="K13" s="74"/>
    </row>
    <row r="14" spans="1:11" ht="15.75">
      <c r="A14" s="1"/>
      <c r="B14" s="152" t="s">
        <v>114</v>
      </c>
      <c r="C14" s="152" t="s">
        <v>115</v>
      </c>
      <c r="D14" s="38"/>
      <c r="E14" s="73"/>
      <c r="F14" s="74"/>
      <c r="G14" s="74"/>
      <c r="H14" s="74"/>
      <c r="I14" s="74"/>
      <c r="J14" s="74"/>
      <c r="K14" s="74"/>
    </row>
    <row r="15" spans="1:11" ht="15.75">
      <c r="A15" s="2"/>
      <c r="B15" s="77" t="s">
        <v>2</v>
      </c>
      <c r="C15" s="77" t="s">
        <v>2</v>
      </c>
      <c r="D15" s="38"/>
      <c r="E15" s="73"/>
      <c r="F15" s="74"/>
      <c r="G15" s="74"/>
      <c r="H15" s="74"/>
      <c r="I15" s="74"/>
      <c r="J15" s="74"/>
      <c r="K15" s="74"/>
    </row>
    <row r="16" spans="1:11" ht="15.75">
      <c r="A16" s="2"/>
      <c r="B16" s="78"/>
      <c r="C16" s="78"/>
      <c r="D16" s="38"/>
      <c r="E16" s="73"/>
      <c r="F16" s="74"/>
      <c r="G16" s="74"/>
      <c r="H16" s="74"/>
      <c r="I16" s="74"/>
      <c r="J16" s="74"/>
      <c r="K16" s="74"/>
    </row>
    <row r="17" spans="1:11" ht="18.75">
      <c r="A17" s="153" t="s">
        <v>152</v>
      </c>
      <c r="B17" s="154">
        <v>20926425.84</v>
      </c>
      <c r="C17" s="154">
        <v>19308457.79</v>
      </c>
      <c r="D17" s="38"/>
      <c r="E17" s="73"/>
      <c r="F17" s="74"/>
      <c r="G17" s="74"/>
      <c r="H17" s="74"/>
      <c r="I17" s="74"/>
      <c r="J17" s="74"/>
      <c r="K17" s="74"/>
    </row>
    <row r="18" spans="1:11" ht="15.75">
      <c r="A18" s="2" t="s">
        <v>3</v>
      </c>
      <c r="B18" s="79" t="s">
        <v>3</v>
      </c>
      <c r="C18" s="79" t="s">
        <v>3</v>
      </c>
      <c r="D18" s="38"/>
      <c r="E18" s="73"/>
      <c r="F18" s="74"/>
      <c r="G18" s="74"/>
      <c r="H18" s="74"/>
      <c r="I18" s="74"/>
      <c r="J18" s="74"/>
      <c r="K18" s="74"/>
    </row>
    <row r="19" spans="1:11" ht="18.75">
      <c r="A19" s="153" t="s">
        <v>162</v>
      </c>
      <c r="B19" s="79">
        <v>-479037.71</v>
      </c>
      <c r="C19" s="79">
        <v>-2505173.52</v>
      </c>
      <c r="E19" s="74"/>
      <c r="F19" s="74"/>
      <c r="G19" s="74"/>
      <c r="H19" s="74"/>
      <c r="I19" s="74"/>
      <c r="J19" s="74"/>
      <c r="K19" s="74"/>
    </row>
    <row r="20" spans="1:11" ht="15.75">
      <c r="A20" s="2" t="s">
        <v>3</v>
      </c>
      <c r="B20" s="79" t="s">
        <v>3</v>
      </c>
      <c r="C20" s="79" t="s">
        <v>3</v>
      </c>
      <c r="D20" s="94"/>
      <c r="E20" s="74"/>
      <c r="F20" s="74"/>
      <c r="G20" s="74"/>
      <c r="H20" s="74"/>
      <c r="I20" s="74"/>
      <c r="J20" s="74"/>
      <c r="K20" s="74"/>
    </row>
    <row r="21" spans="1:11" ht="15.75">
      <c r="A21" s="3" t="s">
        <v>163</v>
      </c>
      <c r="B21" s="155">
        <f>B17+B19</f>
        <v>20447388.13</v>
      </c>
      <c r="C21" s="155">
        <f>C17+C19</f>
        <v>16803284.27</v>
      </c>
      <c r="D21" s="39"/>
      <c r="E21" s="74"/>
      <c r="F21" s="74"/>
      <c r="G21" s="74"/>
      <c r="H21" s="74"/>
      <c r="I21" s="74"/>
      <c r="J21" s="74"/>
      <c r="K21" s="74"/>
    </row>
    <row r="22" spans="1:11" ht="15.75">
      <c r="A22" s="2" t="s">
        <v>3</v>
      </c>
      <c r="B22" s="79" t="s">
        <v>3</v>
      </c>
      <c r="C22" s="79" t="s">
        <v>3</v>
      </c>
      <c r="D22" s="38"/>
      <c r="E22" s="74"/>
      <c r="F22" s="74"/>
      <c r="G22" s="74"/>
      <c r="H22" s="74"/>
      <c r="I22" s="74"/>
      <c r="J22" s="74"/>
      <c r="K22" s="74"/>
    </row>
    <row r="23" spans="1:11" ht="18.75">
      <c r="A23" s="153" t="s">
        <v>151</v>
      </c>
      <c r="B23" s="79">
        <v>-2429443.33</v>
      </c>
      <c r="C23" s="79">
        <v>-2352599.68</v>
      </c>
      <c r="D23" s="62"/>
      <c r="E23" s="74"/>
      <c r="F23" s="74"/>
      <c r="G23" s="74"/>
      <c r="H23" s="74"/>
      <c r="I23" s="74"/>
      <c r="J23" s="74"/>
      <c r="K23" s="74"/>
    </row>
    <row r="24" spans="1:11" ht="15.75">
      <c r="A24" s="2" t="s">
        <v>3</v>
      </c>
      <c r="B24" s="79" t="s">
        <v>3</v>
      </c>
      <c r="C24" s="79" t="s">
        <v>3</v>
      </c>
      <c r="D24" s="62"/>
      <c r="E24" s="74"/>
      <c r="F24" s="74"/>
      <c r="G24" s="74"/>
      <c r="H24" s="74"/>
      <c r="I24" s="74"/>
      <c r="J24" s="74"/>
      <c r="K24" s="74"/>
    </row>
    <row r="25" spans="1:11" ht="15.75">
      <c r="A25" s="3" t="s">
        <v>164</v>
      </c>
      <c r="B25" s="155">
        <f>B21+B23</f>
        <v>18017944.799999997</v>
      </c>
      <c r="C25" s="155">
        <f>C21+C23</f>
        <v>14450684.59</v>
      </c>
      <c r="D25" s="62"/>
      <c r="E25" s="74"/>
      <c r="F25" s="74"/>
      <c r="G25" s="74"/>
      <c r="H25" s="74"/>
      <c r="I25" s="74"/>
      <c r="J25" s="74"/>
      <c r="K25" s="74"/>
    </row>
    <row r="26" spans="1:11" ht="15.75">
      <c r="A26" s="2" t="s">
        <v>3</v>
      </c>
      <c r="B26" s="79" t="s">
        <v>3</v>
      </c>
      <c r="C26" s="79" t="s">
        <v>3</v>
      </c>
      <c r="D26" s="62"/>
      <c r="E26" s="74"/>
      <c r="F26" s="74"/>
      <c r="G26" s="74"/>
      <c r="H26" s="74"/>
      <c r="I26" s="74"/>
      <c r="J26" s="74"/>
      <c r="K26" s="74"/>
    </row>
    <row r="27" spans="1:11" ht="15.75">
      <c r="A27" s="153" t="s">
        <v>76</v>
      </c>
      <c r="B27" s="79">
        <f>SUM(B29:B33)</f>
        <v>2682404635.97</v>
      </c>
      <c r="C27" s="79">
        <f>SUM(C29:C33)</f>
        <v>2460046659.07</v>
      </c>
      <c r="D27" s="62"/>
      <c r="E27" s="74"/>
      <c r="F27" s="74"/>
      <c r="G27" s="74"/>
      <c r="H27" s="74"/>
      <c r="I27" s="74"/>
      <c r="J27" s="74"/>
      <c r="K27" s="74"/>
    </row>
    <row r="28" spans="1:11" ht="15.75">
      <c r="A28" s="2" t="s">
        <v>3</v>
      </c>
      <c r="B28" s="156" t="s">
        <v>3</v>
      </c>
      <c r="C28" s="79" t="s">
        <v>3</v>
      </c>
      <c r="D28" s="62"/>
      <c r="E28" s="74"/>
      <c r="F28" s="74"/>
      <c r="G28" s="74"/>
      <c r="H28" s="74"/>
      <c r="I28" s="74"/>
      <c r="J28" s="74"/>
      <c r="K28" s="74"/>
    </row>
    <row r="29" spans="1:11" ht="18.75">
      <c r="A29" s="157" t="s">
        <v>153</v>
      </c>
      <c r="B29" s="79">
        <v>2676326003.29</v>
      </c>
      <c r="C29" s="79">
        <v>2450168360.73</v>
      </c>
      <c r="D29" s="62"/>
      <c r="E29" s="74"/>
      <c r="F29" s="74"/>
      <c r="G29" s="74"/>
      <c r="H29" s="74"/>
      <c r="I29" s="74"/>
      <c r="J29" s="74"/>
      <c r="K29" s="74"/>
    </row>
    <row r="30" spans="1:11" ht="15.75">
      <c r="A30" s="2" t="s">
        <v>3</v>
      </c>
      <c r="B30" s="79" t="s">
        <v>3</v>
      </c>
      <c r="C30" s="79" t="s">
        <v>3</v>
      </c>
      <c r="D30" s="62"/>
      <c r="E30" s="74"/>
      <c r="F30" s="74"/>
      <c r="G30" s="74"/>
      <c r="H30" s="74"/>
      <c r="I30" s="74"/>
      <c r="J30" s="74"/>
      <c r="K30" s="74"/>
    </row>
    <row r="31" spans="1:11" ht="15.75">
      <c r="A31" s="153" t="s">
        <v>154</v>
      </c>
      <c r="B31" s="79">
        <v>1772488.74</v>
      </c>
      <c r="C31" s="79">
        <v>3513575.34</v>
      </c>
      <c r="D31" s="72"/>
      <c r="E31" s="74"/>
      <c r="F31" s="74"/>
      <c r="G31" s="74"/>
      <c r="H31" s="74"/>
      <c r="I31" s="74"/>
      <c r="J31" s="74"/>
      <c r="K31" s="74"/>
    </row>
    <row r="32" spans="1:11" ht="15.75">
      <c r="A32" s="2" t="s">
        <v>3</v>
      </c>
      <c r="B32" s="79" t="s">
        <v>3</v>
      </c>
      <c r="C32" s="79" t="s">
        <v>3</v>
      </c>
      <c r="D32" s="72"/>
      <c r="E32" s="74"/>
      <c r="F32" s="74"/>
      <c r="G32" s="74"/>
      <c r="H32" s="74"/>
      <c r="I32" s="74"/>
      <c r="J32" s="74"/>
      <c r="K32" s="74"/>
    </row>
    <row r="33" spans="1:11" ht="15.75">
      <c r="A33" s="153" t="s">
        <v>155</v>
      </c>
      <c r="B33" s="79">
        <v>4306143.94</v>
      </c>
      <c r="C33" s="79">
        <v>6364723</v>
      </c>
      <c r="D33" s="72"/>
      <c r="E33" s="74"/>
      <c r="F33" s="74"/>
      <c r="G33" s="74"/>
      <c r="H33" s="74"/>
      <c r="I33" s="74"/>
      <c r="J33" s="74"/>
      <c r="K33" s="74"/>
    </row>
    <row r="34" spans="1:11" ht="15.75" customHeight="1">
      <c r="A34" s="2" t="s">
        <v>3</v>
      </c>
      <c r="B34" s="79" t="s">
        <v>3</v>
      </c>
      <c r="C34" s="79" t="s">
        <v>3</v>
      </c>
      <c r="D34" s="62"/>
      <c r="E34" s="74"/>
      <c r="F34" s="74"/>
      <c r="G34" s="74"/>
      <c r="H34" s="74"/>
      <c r="I34" s="74"/>
      <c r="J34" s="74"/>
      <c r="K34" s="74"/>
    </row>
    <row r="35" spans="1:4" ht="15.75">
      <c r="A35" s="153" t="s">
        <v>77</v>
      </c>
      <c r="B35" s="79">
        <f>SUM(B37:B41)</f>
        <v>-3084358153.75</v>
      </c>
      <c r="C35" s="79">
        <f>SUM(C37:C41)</f>
        <v>-2791445720.16</v>
      </c>
      <c r="D35" s="71"/>
    </row>
    <row r="36" spans="1:4" ht="15.75">
      <c r="A36" s="2" t="s">
        <v>3</v>
      </c>
      <c r="B36" s="79" t="s">
        <v>3</v>
      </c>
      <c r="C36" s="79" t="s">
        <v>3</v>
      </c>
      <c r="D36" s="62"/>
    </row>
    <row r="37" spans="1:4" ht="18.75">
      <c r="A37" s="153" t="s">
        <v>156</v>
      </c>
      <c r="B37" s="79">
        <v>-3084358153.75</v>
      </c>
      <c r="C37" s="79">
        <v>-2791445720.16</v>
      </c>
      <c r="D37" s="62"/>
    </row>
    <row r="38" spans="1:4" ht="15.75" hidden="1">
      <c r="A38" s="2" t="s">
        <v>3</v>
      </c>
      <c r="B38" s="79" t="s">
        <v>3</v>
      </c>
      <c r="C38" s="79" t="s">
        <v>3</v>
      </c>
      <c r="D38" s="62"/>
    </row>
    <row r="39" spans="1:4" ht="15.75" hidden="1">
      <c r="A39" s="153" t="s">
        <v>107</v>
      </c>
      <c r="B39" s="79">
        <v>0</v>
      </c>
      <c r="C39" s="79">
        <v>0</v>
      </c>
      <c r="D39" s="62"/>
    </row>
    <row r="40" spans="1:4" ht="15.75" hidden="1">
      <c r="A40" s="2"/>
      <c r="B40" s="79"/>
      <c r="C40" s="79"/>
      <c r="D40" s="62"/>
    </row>
    <row r="41" spans="1:4" ht="15.75" hidden="1">
      <c r="A41" s="153" t="s">
        <v>108</v>
      </c>
      <c r="B41" s="79">
        <v>0</v>
      </c>
      <c r="C41" s="79">
        <v>0</v>
      </c>
      <c r="D41" s="62"/>
    </row>
    <row r="42" spans="1:4" ht="15.75">
      <c r="A42" s="2" t="s">
        <v>3</v>
      </c>
      <c r="B42" s="79" t="s">
        <v>3</v>
      </c>
      <c r="C42" s="79" t="s">
        <v>3</v>
      </c>
      <c r="D42" s="62"/>
    </row>
    <row r="43" spans="1:4" ht="18.75">
      <c r="A43" s="153" t="s">
        <v>157</v>
      </c>
      <c r="B43" s="174">
        <v>163938.57</v>
      </c>
      <c r="C43" s="79">
        <f>SUM(C45:C47)</f>
        <v>263425.95</v>
      </c>
      <c r="D43" s="72"/>
    </row>
    <row r="44" spans="1:3" ht="15.75" hidden="1">
      <c r="A44" s="2" t="s">
        <v>3</v>
      </c>
      <c r="B44" s="79" t="s">
        <v>3</v>
      </c>
      <c r="C44" s="79" t="s">
        <v>3</v>
      </c>
    </row>
    <row r="45" spans="1:3" ht="15.75" hidden="1">
      <c r="A45" s="2" t="s">
        <v>42</v>
      </c>
      <c r="B45" s="79">
        <v>161471.7</v>
      </c>
      <c r="C45" s="79">
        <v>263425.95</v>
      </c>
    </row>
    <row r="46" spans="1:3" ht="15.75" hidden="1">
      <c r="A46" s="2" t="s">
        <v>3</v>
      </c>
      <c r="B46" s="79" t="s">
        <v>3</v>
      </c>
      <c r="C46" s="79" t="s">
        <v>3</v>
      </c>
    </row>
    <row r="47" spans="1:3" ht="15.75" hidden="1">
      <c r="A47" s="2" t="s">
        <v>43</v>
      </c>
      <c r="B47" s="79">
        <v>0</v>
      </c>
      <c r="C47" s="79">
        <v>0</v>
      </c>
    </row>
    <row r="48" spans="1:3" ht="15.75">
      <c r="A48" s="2" t="s">
        <v>3</v>
      </c>
      <c r="B48" s="79" t="s">
        <v>3</v>
      </c>
      <c r="C48" s="79" t="s">
        <v>3</v>
      </c>
    </row>
    <row r="49" spans="1:7" ht="15.75">
      <c r="A49" s="3" t="s">
        <v>44</v>
      </c>
      <c r="B49" s="158">
        <f>B25+B27+B35+B43</f>
        <v>-383771634.41</v>
      </c>
      <c r="C49" s="158">
        <f>C25+C27+C35+C43</f>
        <v>-316684950.54999954</v>
      </c>
      <c r="F49" s="181"/>
      <c r="G49" s="181"/>
    </row>
    <row r="50" spans="1:3" ht="15.75">
      <c r="A50" s="2" t="s">
        <v>3</v>
      </c>
      <c r="B50" s="79" t="s">
        <v>3</v>
      </c>
      <c r="C50" s="79" t="s">
        <v>3</v>
      </c>
    </row>
    <row r="51" spans="1:3" ht="18.75">
      <c r="A51" s="153" t="s">
        <v>158</v>
      </c>
      <c r="B51" s="79">
        <v>7859869.38</v>
      </c>
      <c r="C51" s="79">
        <v>14702466.4</v>
      </c>
    </row>
    <row r="52" spans="1:3" ht="15.75">
      <c r="A52" s="2" t="s">
        <v>3</v>
      </c>
      <c r="B52" s="79" t="s">
        <v>3</v>
      </c>
      <c r="C52" s="79" t="s">
        <v>3</v>
      </c>
    </row>
    <row r="53" spans="1:3" ht="18.75">
      <c r="A53" s="153" t="s">
        <v>159</v>
      </c>
      <c r="B53" s="79">
        <v>-2096393.32</v>
      </c>
      <c r="C53" s="79">
        <v>-132219696.13</v>
      </c>
    </row>
    <row r="54" spans="1:3" ht="15.75" hidden="1">
      <c r="A54" s="2" t="s">
        <v>3</v>
      </c>
      <c r="B54" s="79" t="s">
        <v>3</v>
      </c>
      <c r="C54" s="79" t="s">
        <v>3</v>
      </c>
    </row>
    <row r="55" spans="1:10" ht="15.75" hidden="1">
      <c r="A55" s="153" t="s">
        <v>109</v>
      </c>
      <c r="B55" s="79">
        <v>0</v>
      </c>
      <c r="C55" s="79">
        <v>0</v>
      </c>
      <c r="H55" s="181"/>
      <c r="J55" s="181"/>
    </row>
    <row r="56" spans="1:3" ht="15.75" hidden="1">
      <c r="A56" s="2" t="s">
        <v>3</v>
      </c>
      <c r="B56" s="79" t="s">
        <v>3</v>
      </c>
      <c r="C56" s="79" t="s">
        <v>3</v>
      </c>
    </row>
    <row r="57" spans="1:3" ht="15.75" hidden="1">
      <c r="A57" s="2" t="s">
        <v>110</v>
      </c>
      <c r="B57" s="79">
        <v>0</v>
      </c>
      <c r="C57" s="79">
        <v>0</v>
      </c>
    </row>
    <row r="58" spans="1:7" ht="15.75">
      <c r="A58" s="2" t="s">
        <v>3</v>
      </c>
      <c r="B58" s="79" t="s">
        <v>3</v>
      </c>
      <c r="C58" s="79" t="s">
        <v>3</v>
      </c>
      <c r="F58" s="181"/>
      <c r="G58" s="181"/>
    </row>
    <row r="59" spans="1:8" ht="15.75">
      <c r="A59" s="153" t="s">
        <v>165</v>
      </c>
      <c r="B59" s="79">
        <v>0</v>
      </c>
      <c r="C59" s="79">
        <v>95871680</v>
      </c>
      <c r="F59" s="214"/>
      <c r="G59" s="214"/>
      <c r="H59" s="214"/>
    </row>
    <row r="60" spans="1:3" ht="15.75">
      <c r="A60" s="2" t="s">
        <v>3</v>
      </c>
      <c r="B60" s="79" t="s">
        <v>3</v>
      </c>
      <c r="C60" s="79" t="s">
        <v>3</v>
      </c>
    </row>
    <row r="61" spans="1:9" ht="18.75">
      <c r="A61" s="153" t="s">
        <v>160</v>
      </c>
      <c r="B61" s="79">
        <v>-1131556.83</v>
      </c>
      <c r="C61" s="159">
        <v>4972633.93</v>
      </c>
      <c r="G61" s="182"/>
      <c r="H61" s="182"/>
      <c r="I61" s="92"/>
    </row>
    <row r="62" spans="1:9" ht="15.75" hidden="1">
      <c r="A62" s="2" t="s">
        <v>3</v>
      </c>
      <c r="B62" s="79" t="s">
        <v>3</v>
      </c>
      <c r="C62" s="79" t="s">
        <v>3</v>
      </c>
      <c r="F62" s="92"/>
      <c r="G62" s="182"/>
      <c r="H62" s="92"/>
      <c r="I62" s="92"/>
    </row>
    <row r="63" spans="1:9" ht="15.75" hidden="1">
      <c r="A63" s="2" t="s">
        <v>75</v>
      </c>
      <c r="B63" s="79">
        <v>1676646739.17</v>
      </c>
      <c r="C63" s="79">
        <v>1595640261.25</v>
      </c>
      <c r="F63" s="92"/>
      <c r="G63" s="182"/>
      <c r="H63" s="92"/>
      <c r="I63" s="92"/>
    </row>
    <row r="64" spans="1:9" ht="15.75" hidden="1">
      <c r="A64" s="2" t="s">
        <v>3</v>
      </c>
      <c r="B64" s="79" t="s">
        <v>3</v>
      </c>
      <c r="C64" s="79" t="s">
        <v>3</v>
      </c>
      <c r="F64" s="92"/>
      <c r="G64" s="182"/>
      <c r="H64" s="92"/>
      <c r="I64" s="92"/>
    </row>
    <row r="65" spans="1:7" ht="15.75" hidden="1">
      <c r="A65" s="2" t="s">
        <v>45</v>
      </c>
      <c r="B65" s="79">
        <v>-1703159529.08</v>
      </c>
      <c r="C65" s="79">
        <v>-1583210957.28</v>
      </c>
      <c r="D65" s="41"/>
      <c r="G65" s="182"/>
    </row>
    <row r="66" spans="1:10" ht="15.75">
      <c r="A66" s="2" t="s">
        <v>3</v>
      </c>
      <c r="B66" s="79" t="s">
        <v>3</v>
      </c>
      <c r="C66" s="79" t="s">
        <v>3</v>
      </c>
      <c r="G66" s="182"/>
      <c r="H66" s="182"/>
      <c r="J66" s="184"/>
    </row>
    <row r="67" spans="1:8" ht="15.75">
      <c r="A67" s="3" t="s">
        <v>46</v>
      </c>
      <c r="B67" s="158">
        <f>B49+B51+B53+B55+B57+B59+B61</f>
        <v>-379139715.18</v>
      </c>
      <c r="C67" s="158">
        <f>C49+C51+C53+C55+C57+C59+C61</f>
        <v>-333357866.34999955</v>
      </c>
      <c r="G67" s="182"/>
      <c r="H67" s="182"/>
    </row>
    <row r="68" spans="1:8" ht="15.75">
      <c r="A68" s="2" t="s">
        <v>3</v>
      </c>
      <c r="B68" s="79"/>
      <c r="C68" s="79" t="s">
        <v>3</v>
      </c>
      <c r="G68" s="182"/>
      <c r="H68" s="182"/>
    </row>
    <row r="69" spans="1:8" ht="15.75" hidden="1">
      <c r="A69" s="2" t="s">
        <v>47</v>
      </c>
      <c r="B69" s="79">
        <v>0</v>
      </c>
      <c r="C69" s="79">
        <v>0</v>
      </c>
      <c r="G69" s="182"/>
      <c r="H69" s="182"/>
    </row>
    <row r="70" spans="1:8" ht="15.75" hidden="1">
      <c r="A70" s="2"/>
      <c r="B70" s="79" t="s">
        <v>3</v>
      </c>
      <c r="C70" s="79" t="s">
        <v>3</v>
      </c>
      <c r="G70" s="182"/>
      <c r="H70" s="182"/>
    </row>
    <row r="71" spans="1:8" ht="15.75" hidden="1">
      <c r="A71" s="2" t="s">
        <v>48</v>
      </c>
      <c r="B71" s="79">
        <v>0</v>
      </c>
      <c r="C71" s="79">
        <v>0</v>
      </c>
      <c r="D71" s="92"/>
      <c r="G71" s="182"/>
      <c r="H71" s="182"/>
    </row>
    <row r="72" spans="1:8" ht="15.75" hidden="1">
      <c r="A72" s="2"/>
      <c r="B72" s="79" t="s">
        <v>3</v>
      </c>
      <c r="C72" s="79" t="s">
        <v>3</v>
      </c>
      <c r="D72" s="92"/>
      <c r="G72" s="182"/>
      <c r="H72" s="182"/>
    </row>
    <row r="73" spans="1:8" ht="18.75">
      <c r="A73" s="83" t="s">
        <v>161</v>
      </c>
      <c r="B73" s="158">
        <f>B67+B69+B71</f>
        <v>-379139715.18</v>
      </c>
      <c r="C73" s="158">
        <f>C67+C69+C71</f>
        <v>-333357866.34999955</v>
      </c>
      <c r="D73" s="92"/>
      <c r="G73" s="182"/>
      <c r="H73" s="182"/>
    </row>
    <row r="74" spans="1:8" ht="15.75">
      <c r="A74" s="4" t="s">
        <v>3</v>
      </c>
      <c r="B74" s="80"/>
      <c r="C74" s="80" t="s">
        <v>3</v>
      </c>
      <c r="D74" s="148"/>
      <c r="G74" s="182"/>
      <c r="H74" s="182"/>
    </row>
    <row r="75" spans="7:8" ht="12.75">
      <c r="G75" s="182"/>
      <c r="H75" s="182"/>
    </row>
    <row r="77" spans="1:9" ht="15.75">
      <c r="A77" s="160"/>
      <c r="B77" s="161"/>
      <c r="C77" s="160"/>
      <c r="D77" s="162"/>
      <c r="E77" s="161"/>
      <c r="G77" s="182"/>
      <c r="H77" s="182"/>
      <c r="I77" s="185"/>
    </row>
    <row r="78" spans="1:9" ht="15.75">
      <c r="A78" s="160"/>
      <c r="B78" s="161"/>
      <c r="C78" s="164"/>
      <c r="D78" s="162"/>
      <c r="E78" s="165"/>
      <c r="G78" s="182"/>
      <c r="H78" s="182"/>
      <c r="I78" s="164"/>
    </row>
    <row r="79" spans="1:9" ht="15.75">
      <c r="A79" s="215"/>
      <c r="B79" s="215"/>
      <c r="C79" s="164"/>
      <c r="D79" s="162"/>
      <c r="E79" s="165"/>
      <c r="G79" s="182"/>
      <c r="H79" s="182"/>
      <c r="I79" s="164"/>
    </row>
    <row r="80" spans="7:8" ht="12.75">
      <c r="G80" s="182"/>
      <c r="H80" s="182"/>
    </row>
    <row r="81" spans="7:8" ht="12.75">
      <c r="G81" s="182"/>
      <c r="H81" s="182"/>
    </row>
    <row r="82" ht="12.75"/>
    <row r="83" spans="7:8" ht="12.75">
      <c r="G83" s="182"/>
      <c r="H83" s="183"/>
    </row>
    <row r="84" ht="12.75"/>
  </sheetData>
  <sheetProtection/>
  <mergeCells count="8">
    <mergeCell ref="F59:H59"/>
    <mergeCell ref="A79:B79"/>
    <mergeCell ref="A7:C7"/>
    <mergeCell ref="A8:C8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39"/>
  <sheetViews>
    <sheetView showGridLines="0" view="pageBreakPreview" zoomScale="70" zoomScaleSheetLayoutView="70" zoomScalePageLayoutView="0" workbookViewId="0" topLeftCell="A1">
      <selection activeCell="G45" sqref="G45"/>
    </sheetView>
  </sheetViews>
  <sheetFormatPr defaultColWidth="20.00390625" defaultRowHeight="15"/>
  <cols>
    <col min="1" max="1" width="79.421875" style="6" customWidth="1"/>
    <col min="2" max="3" width="22.421875" style="6" customWidth="1"/>
    <col min="4" max="4" width="16.00390625" style="6" customWidth="1"/>
    <col min="5" max="5" width="10.8515625" style="6" customWidth="1"/>
    <col min="6" max="247" width="11.421875" style="6" customWidth="1"/>
    <col min="248" max="248" width="10.57421875" style="6" customWidth="1"/>
    <col min="249" max="249" width="20.57421875" style="6" customWidth="1"/>
    <col min="250" max="250" width="33.421875" style="6" customWidth="1"/>
    <col min="251" max="251" width="16.00390625" style="6" customWidth="1"/>
    <col min="252" max="252" width="16.421875" style="6" customWidth="1"/>
    <col min="253" max="16384" width="20.00390625" style="6" customWidth="1"/>
  </cols>
  <sheetData>
    <row r="1" ht="12.75"/>
    <row r="2" ht="12.75"/>
    <row r="3" ht="12.75"/>
    <row r="4" ht="12.75"/>
    <row r="5" ht="12.75"/>
    <row r="6" ht="12.75"/>
    <row r="9" spans="1:3" ht="15.75">
      <c r="A9" s="216" t="s">
        <v>0</v>
      </c>
      <c r="B9" s="217"/>
      <c r="C9" s="218"/>
    </row>
    <row r="10" spans="1:3" ht="15.75">
      <c r="A10" s="219" t="s">
        <v>1</v>
      </c>
      <c r="B10" s="220"/>
      <c r="C10" s="221"/>
    </row>
    <row r="11" spans="1:3" ht="15.75">
      <c r="A11" s="222" t="s">
        <v>41</v>
      </c>
      <c r="B11" s="223"/>
      <c r="C11" s="224"/>
    </row>
    <row r="12" spans="1:3" ht="15.75">
      <c r="A12" s="216"/>
      <c r="B12" s="217"/>
      <c r="C12" s="218"/>
    </row>
    <row r="13" spans="1:3" ht="15.75">
      <c r="A13" s="219" t="s">
        <v>98</v>
      </c>
      <c r="B13" s="220"/>
      <c r="C13" s="221"/>
    </row>
    <row r="14" spans="1:3" ht="15.75">
      <c r="A14" s="222"/>
      <c r="B14" s="223"/>
      <c r="C14" s="224"/>
    </row>
    <row r="15" spans="1:3" ht="15.75">
      <c r="A15" s="84"/>
      <c r="B15" s="85"/>
      <c r="C15" s="85"/>
    </row>
    <row r="16" spans="1:3" ht="15.75">
      <c r="A16" s="1"/>
      <c r="B16" s="152" t="s">
        <v>114</v>
      </c>
      <c r="C16" s="152" t="s">
        <v>115</v>
      </c>
    </row>
    <row r="17" spans="1:3" ht="15.75">
      <c r="A17" s="2"/>
      <c r="B17" s="77" t="s">
        <v>2</v>
      </c>
      <c r="C17" s="77" t="s">
        <v>2</v>
      </c>
    </row>
    <row r="18" spans="1:3" ht="15.75">
      <c r="A18" s="2"/>
      <c r="B18" s="78"/>
      <c r="C18" s="78"/>
    </row>
    <row r="19" spans="1:3" ht="15.75">
      <c r="A19" s="83" t="s">
        <v>73</v>
      </c>
      <c r="B19" s="82">
        <v>-379139715.18</v>
      </c>
      <c r="C19" s="189">
        <v>-333357866.35</v>
      </c>
    </row>
    <row r="20" spans="1:3" ht="15.75">
      <c r="A20" s="2" t="s">
        <v>3</v>
      </c>
      <c r="B20" s="79"/>
      <c r="C20" s="79"/>
    </row>
    <row r="21" spans="1:3" ht="15.75">
      <c r="A21" s="2" t="s">
        <v>3</v>
      </c>
      <c r="B21" s="79" t="s">
        <v>3</v>
      </c>
      <c r="C21" s="79" t="s">
        <v>3</v>
      </c>
    </row>
    <row r="22" spans="1:3" ht="15.75">
      <c r="A22" s="3" t="s">
        <v>34</v>
      </c>
      <c r="B22" s="82">
        <f>B19</f>
        <v>-379139715.18</v>
      </c>
      <c r="C22" s="158">
        <f>C19</f>
        <v>-333357866.35</v>
      </c>
    </row>
    <row r="23" spans="1:3" ht="15.75">
      <c r="A23" s="2" t="s">
        <v>3</v>
      </c>
      <c r="B23" s="79" t="s">
        <v>3</v>
      </c>
      <c r="C23" s="79" t="s">
        <v>3</v>
      </c>
    </row>
    <row r="24" spans="1:3" ht="15.75">
      <c r="A24" s="4" t="s">
        <v>3</v>
      </c>
      <c r="B24" s="80" t="s">
        <v>3</v>
      </c>
      <c r="C24" s="80" t="s">
        <v>3</v>
      </c>
    </row>
    <row r="27" spans="2:3" ht="12.75">
      <c r="B27" s="41"/>
      <c r="C27" s="41"/>
    </row>
    <row r="30" ht="12.75"/>
    <row r="31" ht="12.75"/>
    <row r="32" ht="12.75"/>
    <row r="33" ht="12.75"/>
    <row r="34" ht="12.75"/>
    <row r="37" spans="1:8" ht="15.75">
      <c r="A37" s="160"/>
      <c r="B37" s="161"/>
      <c r="C37" s="160"/>
      <c r="D37" s="162"/>
      <c r="E37" s="161"/>
      <c r="F37" s="163"/>
      <c r="G37" s="161"/>
      <c r="H37" s="160"/>
    </row>
    <row r="38" spans="1:8" ht="15.75">
      <c r="A38" s="160"/>
      <c r="B38" s="161"/>
      <c r="C38" s="164"/>
      <c r="D38" s="162"/>
      <c r="E38" s="165"/>
      <c r="F38" s="165"/>
      <c r="G38" s="165"/>
      <c r="H38" s="164"/>
    </row>
    <row r="39" spans="1:8" ht="15.75">
      <c r="A39" s="215"/>
      <c r="B39" s="225"/>
      <c r="C39" s="164"/>
      <c r="D39" s="162"/>
      <c r="E39" s="165"/>
      <c r="F39" s="165"/>
      <c r="G39" s="165"/>
      <c r="H39" s="164"/>
    </row>
    <row r="40" ht="12.75"/>
  </sheetData>
  <sheetProtection/>
  <mergeCells count="7">
    <mergeCell ref="A39:B39"/>
    <mergeCell ref="A9:C9"/>
    <mergeCell ref="A10:C10"/>
    <mergeCell ref="A11:C11"/>
    <mergeCell ref="A12:C12"/>
    <mergeCell ref="A13:C13"/>
    <mergeCell ref="A14:C14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R114"/>
  <sheetViews>
    <sheetView tabSelected="1" view="pageBreakPreview" zoomScale="70" zoomScaleSheetLayoutView="70" zoomScalePageLayoutView="0" workbookViewId="0" topLeftCell="A100">
      <selection activeCell="E47" sqref="E47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5.57421875" style="6" customWidth="1"/>
    <col min="4" max="5" width="28.57421875" style="6" customWidth="1"/>
    <col min="6" max="6" width="5.140625" style="6" customWidth="1"/>
    <col min="7" max="7" width="35.140625" style="6" customWidth="1"/>
    <col min="8" max="8" width="25.57421875" style="6" bestFit="1" customWidth="1"/>
    <col min="9" max="9" width="17.421875" style="6" bestFit="1" customWidth="1"/>
    <col min="10" max="10" width="22.57421875" style="6" bestFit="1" customWidth="1"/>
    <col min="11" max="11" width="16.140625" style="6" bestFit="1" customWidth="1"/>
    <col min="12" max="12" width="16.57421875" style="6" customWidth="1"/>
    <col min="13" max="15" width="12.8515625" style="6" bestFit="1" customWidth="1"/>
    <col min="16" max="16" width="13.00390625" style="6" bestFit="1" customWidth="1"/>
    <col min="17" max="245" width="11.421875" style="6" customWidth="1"/>
    <col min="246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31" t="s">
        <v>21</v>
      </c>
      <c r="B7" s="232"/>
      <c r="C7" s="232"/>
      <c r="D7" s="232"/>
      <c r="E7" s="233"/>
    </row>
    <row r="8" spans="1:5" ht="21" customHeight="1">
      <c r="A8" s="234" t="s">
        <v>1</v>
      </c>
      <c r="B8" s="235"/>
      <c r="C8" s="235"/>
      <c r="D8" s="235"/>
      <c r="E8" s="230"/>
    </row>
    <row r="9" spans="1:5" ht="21.75" customHeight="1">
      <c r="A9" s="234" t="s">
        <v>41</v>
      </c>
      <c r="B9" s="236"/>
      <c r="C9" s="236"/>
      <c r="D9" s="236"/>
      <c r="E9" s="237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8"/>
      <c r="B11" s="229"/>
      <c r="C11" s="229"/>
      <c r="D11" s="229"/>
      <c r="E11" s="230"/>
    </row>
    <row r="12" spans="1:5" ht="24.75" customHeight="1">
      <c r="A12" s="234" t="s">
        <v>99</v>
      </c>
      <c r="B12" s="235"/>
      <c r="C12" s="235"/>
      <c r="D12" s="235"/>
      <c r="E12" s="230"/>
    </row>
    <row r="13" spans="1:5" ht="7.5" customHeight="1">
      <c r="A13" s="238"/>
      <c r="B13" s="229"/>
      <c r="C13" s="229"/>
      <c r="D13" s="229"/>
      <c r="E13" s="230"/>
    </row>
    <row r="14" spans="1:5" ht="9" customHeight="1">
      <c r="A14" s="227"/>
      <c r="B14" s="228"/>
      <c r="C14" s="228"/>
      <c r="D14" s="229"/>
      <c r="E14" s="230"/>
    </row>
    <row r="15" spans="1:5" ht="15">
      <c r="A15" s="270"/>
      <c r="B15" s="271"/>
      <c r="C15" s="272"/>
      <c r="D15" s="81" t="s">
        <v>114</v>
      </c>
      <c r="E15" s="81" t="s">
        <v>115</v>
      </c>
    </row>
    <row r="16" spans="1:9" ht="14.25">
      <c r="A16" s="273"/>
      <c r="B16" s="13"/>
      <c r="C16" s="274"/>
      <c r="D16" s="15" t="s">
        <v>2</v>
      </c>
      <c r="E16" s="16" t="s">
        <v>2</v>
      </c>
      <c r="H16" s="41"/>
      <c r="I16" s="41"/>
    </row>
    <row r="17" spans="1:15" s="6" customFormat="1" ht="15">
      <c r="A17" s="11"/>
      <c r="B17" s="12"/>
      <c r="C17" s="275"/>
      <c r="D17" s="277"/>
      <c r="E17" s="275"/>
      <c r="J17" s="90"/>
      <c r="K17" s="90"/>
      <c r="O17" s="41"/>
    </row>
    <row r="18" spans="1:11" s="6" customFormat="1" ht="15">
      <c r="A18" s="11"/>
      <c r="B18" s="12"/>
      <c r="C18" s="12"/>
      <c r="D18" s="17"/>
      <c r="E18" s="275"/>
      <c r="I18" s="41"/>
      <c r="J18" s="90"/>
      <c r="K18" s="90"/>
    </row>
    <row r="19" spans="1:11" s="6" customFormat="1" ht="15">
      <c r="A19" s="14" t="s">
        <v>50</v>
      </c>
      <c r="B19" s="12"/>
      <c r="C19" s="12"/>
      <c r="D19" s="50">
        <f>SUM(D21:D27)</f>
        <v>27005058.52</v>
      </c>
      <c r="E19" s="180">
        <f>SUM(E21:E27)</f>
        <v>139520213</v>
      </c>
      <c r="J19" s="90"/>
      <c r="K19" s="90"/>
    </row>
    <row r="20" spans="1:11" s="6" customFormat="1" ht="14.25">
      <c r="A20" s="19"/>
      <c r="B20" s="20"/>
      <c r="C20" s="21"/>
      <c r="D20" s="50"/>
      <c r="E20" s="180"/>
      <c r="I20" s="41"/>
      <c r="J20" s="41"/>
      <c r="K20" s="41"/>
    </row>
    <row r="21" spans="1:11" s="6" customFormat="1" ht="15">
      <c r="A21" s="22" t="s">
        <v>166</v>
      </c>
      <c r="B21" s="23"/>
      <c r="C21" s="24"/>
      <c r="D21" s="51">
        <v>20926425.84</v>
      </c>
      <c r="E21" s="276">
        <v>19308457.79</v>
      </c>
      <c r="K21" s="90"/>
    </row>
    <row r="22" spans="1:18" s="6" customFormat="1" ht="15">
      <c r="A22" s="22"/>
      <c r="B22" s="12"/>
      <c r="C22" s="25"/>
      <c r="D22" s="51"/>
      <c r="E22" s="276"/>
      <c r="H22" s="87"/>
      <c r="I22" s="87"/>
      <c r="J22" s="90"/>
      <c r="K22" s="90"/>
      <c r="L22" s="87"/>
      <c r="M22" s="87"/>
      <c r="N22" s="87"/>
      <c r="O22" s="87"/>
      <c r="P22" s="87"/>
      <c r="Q22" s="87"/>
      <c r="R22" s="87"/>
    </row>
    <row r="23" spans="1:11" s="6" customFormat="1" ht="15">
      <c r="A23" s="22" t="s">
        <v>167</v>
      </c>
      <c r="B23" s="12"/>
      <c r="C23" s="25"/>
      <c r="D23" s="51">
        <f>1772488.74+4306143.94</f>
        <v>6078632.680000001</v>
      </c>
      <c r="E23" s="51">
        <v>24340075.21</v>
      </c>
      <c r="H23" s="148"/>
      <c r="J23" s="90"/>
      <c r="K23" s="90"/>
    </row>
    <row r="24" spans="1:11" s="6" customFormat="1" ht="15">
      <c r="A24" s="22"/>
      <c r="B24" s="12"/>
      <c r="C24" s="25"/>
      <c r="D24" s="51"/>
      <c r="E24" s="51"/>
      <c r="J24" s="90"/>
      <c r="K24" s="90"/>
    </row>
    <row r="25" spans="1:11" s="6" customFormat="1" ht="15">
      <c r="A25" s="22" t="s">
        <v>168</v>
      </c>
      <c r="B25" s="12"/>
      <c r="C25" s="25"/>
      <c r="D25" s="51">
        <v>0</v>
      </c>
      <c r="E25" s="51">
        <v>0</v>
      </c>
      <c r="I25" s="41"/>
      <c r="J25" s="41"/>
      <c r="K25" s="41"/>
    </row>
    <row r="26" spans="1:11" s="6" customFormat="1" ht="15">
      <c r="A26" s="22"/>
      <c r="B26" s="13"/>
      <c r="C26" s="25"/>
      <c r="D26" s="51"/>
      <c r="E26" s="51"/>
      <c r="I26" s="41"/>
      <c r="J26" s="41"/>
      <c r="K26" s="90"/>
    </row>
    <row r="27" spans="1:11" s="6" customFormat="1" ht="15">
      <c r="A27" s="22" t="s">
        <v>169</v>
      </c>
      <c r="B27" s="13"/>
      <c r="C27" s="25"/>
      <c r="D27" s="51">
        <v>0</v>
      </c>
      <c r="E27" s="51">
        <v>95871680</v>
      </c>
      <c r="I27" s="41"/>
      <c r="J27" s="41"/>
      <c r="K27" s="41"/>
    </row>
    <row r="28" spans="1:10" s="6" customFormat="1" ht="15">
      <c r="A28" s="22"/>
      <c r="B28" s="12"/>
      <c r="C28" s="25"/>
      <c r="D28" s="51"/>
      <c r="E28" s="51"/>
      <c r="I28" s="41"/>
      <c r="J28" s="41"/>
    </row>
    <row r="29" spans="1:9" s="6" customFormat="1" ht="15">
      <c r="A29" s="22"/>
      <c r="B29" s="12"/>
      <c r="C29" s="25"/>
      <c r="D29" s="51"/>
      <c r="E29" s="51"/>
      <c r="I29" s="41"/>
    </row>
    <row r="30" spans="1:9" s="6" customFormat="1" ht="15">
      <c r="A30" s="14" t="s">
        <v>51</v>
      </c>
      <c r="B30" s="12"/>
      <c r="C30" s="25"/>
      <c r="D30" s="50">
        <f>SUM(D32:D38)</f>
        <v>330769001.82</v>
      </c>
      <c r="E30" s="50">
        <f>SUM(E32:E38)</f>
        <v>310281643.79</v>
      </c>
      <c r="I30" s="148"/>
    </row>
    <row r="31" spans="1:9" s="6" customFormat="1" ht="15">
      <c r="A31" s="11"/>
      <c r="B31" s="12"/>
      <c r="C31" s="25"/>
      <c r="D31" s="51"/>
      <c r="E31" s="51"/>
      <c r="I31" s="92"/>
    </row>
    <row r="32" spans="1:9" s="6" customFormat="1" ht="15">
      <c r="A32" s="22" t="s">
        <v>113</v>
      </c>
      <c r="B32" s="23"/>
      <c r="C32" s="25"/>
      <c r="D32" s="51">
        <v>2429443.33</v>
      </c>
      <c r="E32" s="51">
        <v>2352599.68</v>
      </c>
      <c r="I32" s="148"/>
    </row>
    <row r="33" spans="1:9" s="6" customFormat="1" ht="15">
      <c r="A33" s="22"/>
      <c r="B33" s="12"/>
      <c r="C33" s="25"/>
      <c r="D33" s="51"/>
      <c r="E33" s="51"/>
      <c r="I33" s="41"/>
    </row>
    <row r="34" spans="1:11" s="6" customFormat="1" ht="15">
      <c r="A34" s="22" t="s">
        <v>57</v>
      </c>
      <c r="B34" s="12"/>
      <c r="C34" s="25"/>
      <c r="D34" s="51">
        <f>399619855.15-71280296.66</f>
        <v>328339558.49</v>
      </c>
      <c r="E34" s="51">
        <v>307771982.26</v>
      </c>
      <c r="K34" s="41"/>
    </row>
    <row r="35" spans="1:11" s="6" customFormat="1" ht="15">
      <c r="A35" s="22"/>
      <c r="B35" s="12"/>
      <c r="C35" s="25"/>
      <c r="D35" s="51"/>
      <c r="E35" s="51"/>
      <c r="I35" s="148"/>
      <c r="K35" s="41"/>
    </row>
    <row r="36" spans="1:11" s="6" customFormat="1" ht="15">
      <c r="A36" s="22" t="s">
        <v>59</v>
      </c>
      <c r="B36" s="12"/>
      <c r="C36" s="25"/>
      <c r="D36" s="51">
        <v>0</v>
      </c>
      <c r="E36" s="51">
        <v>157061.85</v>
      </c>
      <c r="K36" s="41"/>
    </row>
    <row r="37" spans="1:11" s="6" customFormat="1" ht="15">
      <c r="A37" s="22"/>
      <c r="B37" s="13"/>
      <c r="C37" s="25"/>
      <c r="D37" s="51"/>
      <c r="E37" s="51"/>
      <c r="K37" s="41"/>
    </row>
    <row r="38" spans="1:5" s="6" customFormat="1" ht="15">
      <c r="A38" s="22" t="s">
        <v>112</v>
      </c>
      <c r="B38" s="13"/>
      <c r="C38" s="25"/>
      <c r="D38" s="51">
        <v>0</v>
      </c>
      <c r="E38" s="51">
        <v>0</v>
      </c>
    </row>
    <row r="39" spans="1:11" s="6" customFormat="1" ht="15">
      <c r="A39" s="22"/>
      <c r="B39" s="13"/>
      <c r="C39" s="25"/>
      <c r="D39" s="51"/>
      <c r="E39" s="51"/>
      <c r="K39" s="90"/>
    </row>
    <row r="40" spans="1:11" s="6" customFormat="1" ht="15">
      <c r="A40" s="22"/>
      <c r="B40" s="13"/>
      <c r="C40" s="25"/>
      <c r="D40" s="51"/>
      <c r="E40" s="51"/>
      <c r="J40" s="89"/>
      <c r="K40" s="90"/>
    </row>
    <row r="41" spans="1:18" s="87" customFormat="1" ht="15">
      <c r="A41" s="14" t="s">
        <v>52</v>
      </c>
      <c r="B41" s="13"/>
      <c r="C41" s="86"/>
      <c r="D41" s="50">
        <f>D19-D30</f>
        <v>-303763943.3</v>
      </c>
      <c r="E41" s="50">
        <f>E19-E30</f>
        <v>-170761430.79000002</v>
      </c>
      <c r="H41" s="41"/>
      <c r="I41" s="149"/>
      <c r="J41" s="89"/>
      <c r="K41" s="90"/>
      <c r="L41" s="88"/>
      <c r="M41" s="92"/>
      <c r="N41" s="92"/>
      <c r="O41" s="6"/>
      <c r="P41" s="6"/>
      <c r="Q41" s="6"/>
      <c r="R41" s="6"/>
    </row>
    <row r="42" spans="1:14" s="6" customFormat="1" ht="15">
      <c r="A42" s="22"/>
      <c r="B42" s="13"/>
      <c r="C42" s="25"/>
      <c r="D42" s="51"/>
      <c r="E42" s="51"/>
      <c r="H42" s="41"/>
      <c r="I42" s="149"/>
      <c r="J42" s="89"/>
      <c r="K42" s="90"/>
      <c r="L42" s="92"/>
      <c r="M42" s="92"/>
      <c r="N42" s="92"/>
    </row>
    <row r="43" spans="1:14" s="6" customFormat="1" ht="15">
      <c r="A43" s="22"/>
      <c r="B43" s="13"/>
      <c r="C43" s="25"/>
      <c r="D43" s="51"/>
      <c r="E43" s="51"/>
      <c r="H43" s="41"/>
      <c r="I43" s="41"/>
      <c r="J43" s="149"/>
      <c r="K43" s="90"/>
      <c r="L43" s="92"/>
      <c r="M43" s="92"/>
      <c r="N43" s="92"/>
    </row>
    <row r="44" spans="1:14" s="6" customFormat="1" ht="15">
      <c r="A44" s="14" t="s">
        <v>170</v>
      </c>
      <c r="B44" s="13"/>
      <c r="C44" s="25"/>
      <c r="D44" s="50">
        <v>71280296.66</v>
      </c>
      <c r="E44" s="50">
        <v>73641882.54</v>
      </c>
      <c r="I44" s="166"/>
      <c r="J44" s="90"/>
      <c r="L44" s="92"/>
      <c r="M44" s="92"/>
      <c r="N44" s="92"/>
    </row>
    <row r="45" spans="1:14" s="6" customFormat="1" ht="15">
      <c r="A45" s="22"/>
      <c r="B45" s="13"/>
      <c r="C45" s="25"/>
      <c r="D45" s="50"/>
      <c r="E45" s="50"/>
      <c r="I45" s="90"/>
      <c r="J45" s="90"/>
      <c r="L45" s="92"/>
      <c r="M45" s="92"/>
      <c r="N45" s="92"/>
    </row>
    <row r="46" spans="1:14" s="6" customFormat="1" ht="15">
      <c r="A46" s="22"/>
      <c r="B46" s="13"/>
      <c r="C46" s="25"/>
      <c r="D46" s="50"/>
      <c r="E46" s="50"/>
      <c r="I46" s="90"/>
      <c r="J46" s="90"/>
      <c r="L46" s="92"/>
      <c r="M46" s="92"/>
      <c r="N46" s="92"/>
    </row>
    <row r="47" spans="1:14" s="6" customFormat="1" ht="15">
      <c r="A47" s="14" t="s">
        <v>53</v>
      </c>
      <c r="B47" s="13"/>
      <c r="C47" s="25"/>
      <c r="D47" s="50">
        <f>D41-D44</f>
        <v>-375044239.96000004</v>
      </c>
      <c r="E47" s="50">
        <f>E41-E44</f>
        <v>-244403313.33000004</v>
      </c>
      <c r="H47" s="151"/>
      <c r="I47" s="150"/>
      <c r="J47" s="91"/>
      <c r="L47" s="92"/>
      <c r="M47" s="92"/>
      <c r="N47" s="92"/>
    </row>
    <row r="48" spans="1:14" s="6" customFormat="1" ht="15">
      <c r="A48" s="22"/>
      <c r="B48" s="13"/>
      <c r="C48" s="25"/>
      <c r="D48" s="51"/>
      <c r="E48" s="51"/>
      <c r="H48" s="41"/>
      <c r="I48" s="41"/>
      <c r="J48" s="92"/>
      <c r="L48" s="92"/>
      <c r="M48" s="92"/>
      <c r="N48" s="92"/>
    </row>
    <row r="49" spans="1:11" s="6" customFormat="1" ht="15">
      <c r="A49" s="22"/>
      <c r="B49" s="13"/>
      <c r="C49" s="25"/>
      <c r="D49" s="51"/>
      <c r="E49" s="51"/>
      <c r="H49" s="41"/>
      <c r="J49" s="92"/>
      <c r="K49" s="90"/>
    </row>
    <row r="50" spans="1:11" s="6" customFormat="1" ht="15">
      <c r="A50" s="14" t="s">
        <v>54</v>
      </c>
      <c r="B50" s="13"/>
      <c r="C50" s="25"/>
      <c r="D50" s="50">
        <f>SUM(D52:D56)</f>
        <v>2684349811.24</v>
      </c>
      <c r="E50" s="50">
        <f>SUM(E52:E56)</f>
        <v>2465134253.08</v>
      </c>
      <c r="I50" s="92"/>
      <c r="J50" s="92"/>
      <c r="K50" s="90"/>
    </row>
    <row r="51" spans="1:11" s="6" customFormat="1" ht="15">
      <c r="A51" s="22"/>
      <c r="B51" s="13"/>
      <c r="C51" s="25"/>
      <c r="D51" s="51"/>
      <c r="E51" s="51"/>
      <c r="I51" s="92"/>
      <c r="J51" s="90"/>
      <c r="K51" s="41"/>
    </row>
    <row r="52" spans="1:18" s="6" customFormat="1" ht="15">
      <c r="A52" s="22" t="s">
        <v>111</v>
      </c>
      <c r="B52" s="23"/>
      <c r="C52" s="25"/>
      <c r="D52" s="51">
        <v>163938.57</v>
      </c>
      <c r="E52" s="51">
        <v>263425.95</v>
      </c>
      <c r="J52" s="92"/>
      <c r="K52" s="92"/>
      <c r="L52" s="92"/>
      <c r="M52" s="92"/>
      <c r="N52" s="92"/>
      <c r="O52" s="92"/>
      <c r="P52" s="92"/>
      <c r="Q52" s="92"/>
      <c r="R52" s="92"/>
    </row>
    <row r="53" spans="1:18" s="6" customFormat="1" ht="15">
      <c r="A53" s="22"/>
      <c r="B53" s="12"/>
      <c r="C53" s="25"/>
      <c r="D53" s="51"/>
      <c r="E53" s="51"/>
      <c r="I53" s="92"/>
      <c r="J53" s="90"/>
      <c r="K53" s="92"/>
      <c r="L53" s="92"/>
      <c r="M53" s="92"/>
      <c r="N53" s="92"/>
      <c r="O53" s="92"/>
      <c r="P53" s="92"/>
      <c r="Q53" s="92"/>
      <c r="R53" s="92"/>
    </row>
    <row r="54" spans="1:18" s="6" customFormat="1" ht="15">
      <c r="A54" s="22" t="s">
        <v>58</v>
      </c>
      <c r="B54" s="12"/>
      <c r="C54" s="25"/>
      <c r="D54" s="51">
        <v>7859869.38</v>
      </c>
      <c r="E54" s="51">
        <v>14702466.4</v>
      </c>
      <c r="H54" s="41"/>
      <c r="I54" s="41"/>
      <c r="J54" s="92"/>
      <c r="K54" s="92"/>
      <c r="L54" s="92"/>
      <c r="M54" s="92"/>
      <c r="N54" s="92"/>
      <c r="O54" s="92"/>
      <c r="P54" s="92"/>
      <c r="Q54" s="92"/>
      <c r="R54" s="92"/>
    </row>
    <row r="55" spans="1:18" s="6" customFormat="1" ht="15">
      <c r="A55" s="22"/>
      <c r="B55" s="12"/>
      <c r="C55" s="25"/>
      <c r="D55" s="51"/>
      <c r="E55" s="51"/>
      <c r="H55" s="41"/>
      <c r="I55" s="92"/>
      <c r="J55" s="93"/>
      <c r="K55" s="92"/>
      <c r="L55" s="92"/>
      <c r="M55" s="92"/>
      <c r="N55" s="92"/>
      <c r="O55" s="92"/>
      <c r="P55" s="92"/>
      <c r="Q55" s="92"/>
      <c r="R55" s="92"/>
    </row>
    <row r="56" spans="1:18" s="6" customFormat="1" ht="15">
      <c r="A56" s="22" t="s">
        <v>119</v>
      </c>
      <c r="B56" s="12"/>
      <c r="C56" s="25"/>
      <c r="D56" s="51">
        <v>2676326003.29</v>
      </c>
      <c r="E56" s="51">
        <v>2450168360.73</v>
      </c>
      <c r="H56" s="41"/>
      <c r="I56" s="92"/>
      <c r="J56" s="93"/>
      <c r="K56" s="92"/>
      <c r="L56" s="92"/>
      <c r="M56" s="92"/>
      <c r="N56" s="92"/>
      <c r="O56" s="92"/>
      <c r="P56" s="92"/>
      <c r="Q56" s="92"/>
      <c r="R56" s="92"/>
    </row>
    <row r="57" spans="1:18" s="6" customFormat="1" ht="15">
      <c r="A57" s="22"/>
      <c r="B57" s="13"/>
      <c r="C57" s="25"/>
      <c r="D57" s="51"/>
      <c r="E57" s="51"/>
      <c r="J57" s="92"/>
      <c r="K57" s="92"/>
      <c r="L57" s="92"/>
      <c r="M57" s="92"/>
      <c r="N57" s="92"/>
      <c r="O57" s="92"/>
      <c r="P57" s="92"/>
      <c r="Q57" s="92"/>
      <c r="R57" s="92"/>
    </row>
    <row r="58" spans="1:18" s="6" customFormat="1" ht="15">
      <c r="A58" s="22"/>
      <c r="B58" s="13"/>
      <c r="C58" s="25"/>
      <c r="D58" s="51"/>
      <c r="E58" s="51"/>
      <c r="H58" s="41"/>
      <c r="K58" s="92"/>
      <c r="L58" s="92"/>
      <c r="M58" s="92"/>
      <c r="N58" s="92"/>
      <c r="O58" s="92"/>
      <c r="P58" s="92"/>
      <c r="Q58" s="92"/>
      <c r="R58" s="92"/>
    </row>
    <row r="59" spans="1:18" s="6" customFormat="1" ht="15">
      <c r="A59" s="14" t="s">
        <v>55</v>
      </c>
      <c r="B59" s="13"/>
      <c r="C59" s="25"/>
      <c r="D59" s="50">
        <f>D47+D50</f>
        <v>2309305571.2799997</v>
      </c>
      <c r="E59" s="50">
        <f>E47+E50</f>
        <v>2220730939.75</v>
      </c>
      <c r="H59" s="41"/>
      <c r="K59" s="92"/>
      <c r="L59" s="92"/>
      <c r="M59" s="92"/>
      <c r="N59" s="92"/>
      <c r="O59" s="92"/>
      <c r="P59" s="92"/>
      <c r="Q59" s="92"/>
      <c r="R59" s="92"/>
    </row>
    <row r="60" spans="1:18" s="6" customFormat="1" ht="15">
      <c r="A60" s="14"/>
      <c r="B60" s="13"/>
      <c r="C60" s="25"/>
      <c r="D60" s="50"/>
      <c r="E60" s="50"/>
      <c r="I60" s="41"/>
      <c r="K60" s="92"/>
      <c r="L60" s="92"/>
      <c r="M60" s="92"/>
      <c r="N60" s="92"/>
      <c r="O60" s="92"/>
      <c r="P60" s="92"/>
      <c r="Q60" s="92"/>
      <c r="R60" s="92"/>
    </row>
    <row r="61" spans="1:18" s="6" customFormat="1" ht="15">
      <c r="A61" s="14"/>
      <c r="B61" s="13"/>
      <c r="C61" s="25"/>
      <c r="D61" s="50"/>
      <c r="E61" s="50"/>
      <c r="H61" s="41"/>
      <c r="J61" s="41"/>
      <c r="K61" s="92"/>
      <c r="L61" s="92"/>
      <c r="M61" s="92"/>
      <c r="N61" s="92"/>
      <c r="O61" s="92"/>
      <c r="P61" s="92"/>
      <c r="Q61" s="92"/>
      <c r="R61" s="92"/>
    </row>
    <row r="62" spans="1:18" s="6" customFormat="1" ht="15">
      <c r="A62" s="14" t="s">
        <v>56</v>
      </c>
      <c r="B62" s="12"/>
      <c r="C62" s="25"/>
      <c r="D62" s="50">
        <f>D64+D71+D77+D81+D79</f>
        <v>2309305571.2800007</v>
      </c>
      <c r="E62" s="50">
        <f>E64+E71+E77+E81+E79</f>
        <v>2220730939.75</v>
      </c>
      <c r="H62" s="148"/>
      <c r="I62" s="148">
        <f>D59-D62</f>
        <v>0</v>
      </c>
      <c r="J62" s="148"/>
      <c r="K62" s="92"/>
      <c r="L62" s="92"/>
      <c r="M62" s="92"/>
      <c r="N62" s="92"/>
      <c r="O62" s="92"/>
      <c r="P62" s="92"/>
      <c r="Q62" s="92"/>
      <c r="R62" s="92"/>
    </row>
    <row r="63" spans="1:18" s="6" customFormat="1" ht="15">
      <c r="A63" s="11"/>
      <c r="B63" s="12"/>
      <c r="C63" s="25"/>
      <c r="D63" s="51"/>
      <c r="E63" s="51"/>
      <c r="J63" s="92"/>
      <c r="K63" s="92"/>
      <c r="L63" s="92"/>
      <c r="M63" s="92"/>
      <c r="N63" s="92"/>
      <c r="O63" s="92"/>
      <c r="P63" s="92"/>
      <c r="Q63" s="92"/>
      <c r="R63" s="92"/>
    </row>
    <row r="64" spans="1:11" s="6" customFormat="1" ht="15">
      <c r="A64" s="22" t="s">
        <v>177</v>
      </c>
      <c r="B64" s="23"/>
      <c r="C64" s="25"/>
      <c r="D64" s="50">
        <f>SUM(D66:D69)</f>
        <v>2681968367.6000004</v>
      </c>
      <c r="E64" s="50">
        <f>SUM(E66:E69)</f>
        <v>2407365109.23</v>
      </c>
      <c r="H64" s="148"/>
      <c r="J64" s="92"/>
      <c r="K64" s="92"/>
    </row>
    <row r="65" spans="1:11" s="6" customFormat="1" ht="7.5" customHeight="1">
      <c r="A65" s="22"/>
      <c r="B65" s="23"/>
      <c r="C65" s="25"/>
      <c r="D65" s="51"/>
      <c r="E65" s="51"/>
      <c r="I65" s="41"/>
      <c r="J65" s="92"/>
      <c r="K65" s="92"/>
    </row>
    <row r="66" spans="1:8" s="6" customFormat="1" ht="15">
      <c r="A66" s="22" t="s">
        <v>60</v>
      </c>
      <c r="B66" s="23"/>
      <c r="C66" s="25"/>
      <c r="D66" s="51">
        <v>1941561767.44</v>
      </c>
      <c r="E66" s="51">
        <v>1771293611.57</v>
      </c>
      <c r="H66" s="148"/>
    </row>
    <row r="67" spans="1:11" s="6" customFormat="1" ht="15">
      <c r="A67" s="22" t="s">
        <v>178</v>
      </c>
      <c r="B67" s="23"/>
      <c r="C67" s="25"/>
      <c r="D67" s="51">
        <f>8516412.75+77562265.43+5987.97</f>
        <v>86084666.15</v>
      </c>
      <c r="E67" s="51">
        <v>8908303.18</v>
      </c>
      <c r="H67" s="41"/>
      <c r="I67" s="149"/>
      <c r="J67" s="90"/>
      <c r="K67" s="90"/>
    </row>
    <row r="68" spans="1:10" s="6" customFormat="1" ht="15">
      <c r="A68" s="22" t="s">
        <v>174</v>
      </c>
      <c r="B68" s="23"/>
      <c r="C68" s="25"/>
      <c r="D68" s="51">
        <f>125612731.89+432839064.97</f>
        <v>558451796.86</v>
      </c>
      <c r="E68" s="51">
        <v>534002452.43</v>
      </c>
      <c r="H68" s="41"/>
      <c r="J68" s="41"/>
    </row>
    <row r="69" spans="1:11" s="6" customFormat="1" ht="15">
      <c r="A69" s="22" t="s">
        <v>101</v>
      </c>
      <c r="B69" s="23"/>
      <c r="C69" s="25"/>
      <c r="D69" s="51">
        <v>95870137.15</v>
      </c>
      <c r="E69" s="51">
        <v>93160742.05</v>
      </c>
      <c r="H69" s="41"/>
      <c r="I69" s="148"/>
      <c r="J69" s="41"/>
      <c r="K69" s="41"/>
    </row>
    <row r="70" spans="1:8" s="6" customFormat="1" ht="15">
      <c r="A70" s="22"/>
      <c r="B70" s="12"/>
      <c r="C70" s="25"/>
      <c r="D70" s="51"/>
      <c r="E70" s="51"/>
      <c r="H70" s="41"/>
    </row>
    <row r="71" spans="1:11" s="6" customFormat="1" ht="15">
      <c r="A71" s="22" t="s">
        <v>173</v>
      </c>
      <c r="B71" s="12"/>
      <c r="C71" s="25"/>
      <c r="D71" s="50">
        <f>D73+D74+D75</f>
        <v>3248968.71</v>
      </c>
      <c r="E71" s="50">
        <f>E73+E74+E75</f>
        <v>5171919.65</v>
      </c>
      <c r="J71" s="148"/>
      <c r="K71" s="148"/>
    </row>
    <row r="72" spans="1:8" s="6" customFormat="1" ht="4.5" customHeight="1">
      <c r="A72" s="22"/>
      <c r="B72" s="12"/>
      <c r="C72" s="25"/>
      <c r="D72" s="51"/>
      <c r="E72" s="51"/>
      <c r="H72" s="41"/>
    </row>
    <row r="73" spans="1:10" s="6" customFormat="1" ht="15">
      <c r="A73" s="22" t="s">
        <v>175</v>
      </c>
      <c r="B73" s="12"/>
      <c r="C73" s="25"/>
      <c r="D73" s="51">
        <f>882652.44+81708.64</f>
        <v>964361.08</v>
      </c>
      <c r="E73" s="51">
        <v>2860206.51</v>
      </c>
      <c r="F73" s="41"/>
      <c r="G73" s="41"/>
      <c r="H73" s="41"/>
      <c r="I73" s="92"/>
      <c r="J73" s="41"/>
    </row>
    <row r="74" spans="1:10" s="6" customFormat="1" ht="15">
      <c r="A74" s="22" t="s">
        <v>61</v>
      </c>
      <c r="B74" s="12"/>
      <c r="C74" s="25"/>
      <c r="D74" s="51">
        <v>1451612.96</v>
      </c>
      <c r="E74" s="51">
        <v>1515744.2</v>
      </c>
      <c r="F74" s="41"/>
      <c r="G74" s="41"/>
      <c r="H74" s="41"/>
      <c r="I74" s="92"/>
      <c r="J74" s="92"/>
    </row>
    <row r="75" spans="1:9" s="6" customFormat="1" ht="15.75">
      <c r="A75" s="22" t="s">
        <v>176</v>
      </c>
      <c r="B75" s="12"/>
      <c r="C75" s="25"/>
      <c r="D75" s="51">
        <v>832994.67</v>
      </c>
      <c r="E75" s="51">
        <v>795968.94</v>
      </c>
      <c r="F75" s="41"/>
      <c r="G75" s="187"/>
      <c r="H75" s="226"/>
      <c r="I75" s="226"/>
    </row>
    <row r="76" spans="1:10" s="6" customFormat="1" ht="15">
      <c r="A76" s="22"/>
      <c r="B76" s="12"/>
      <c r="C76" s="25"/>
      <c r="D76" s="51"/>
      <c r="E76" s="51"/>
      <c r="H76" s="41"/>
      <c r="I76" s="92"/>
      <c r="J76" s="148"/>
    </row>
    <row r="77" spans="1:9" s="6" customFormat="1" ht="15.75">
      <c r="A77" s="22" t="s">
        <v>171</v>
      </c>
      <c r="B77" s="12"/>
      <c r="C77" s="25"/>
      <c r="D77" s="51">
        <v>2096393.32</v>
      </c>
      <c r="E77" s="51">
        <v>141551777.22</v>
      </c>
      <c r="F77" s="41"/>
      <c r="G77" s="41"/>
      <c r="H77" s="186"/>
      <c r="I77" s="186"/>
    </row>
    <row r="78" spans="1:10" s="6" customFormat="1" ht="15.75">
      <c r="A78" s="22"/>
      <c r="B78" s="12"/>
      <c r="C78" s="25"/>
      <c r="D78" s="51"/>
      <c r="E78" s="51"/>
      <c r="F78" s="41"/>
      <c r="G78" s="41"/>
      <c r="H78" s="186"/>
      <c r="I78" s="186"/>
      <c r="J78" s="41"/>
    </row>
    <row r="79" spans="1:9" s="6" customFormat="1" ht="15.75">
      <c r="A79" s="22" t="s">
        <v>172</v>
      </c>
      <c r="B79" s="12"/>
      <c r="C79" s="25"/>
      <c r="D79" s="51">
        <v>1131556.83</v>
      </c>
      <c r="E79" s="51">
        <v>0</v>
      </c>
      <c r="G79" s="188"/>
      <c r="H79" s="75"/>
      <c r="I79" s="186"/>
    </row>
    <row r="80" spans="1:9" s="6" customFormat="1" ht="15.75">
      <c r="A80" s="22"/>
      <c r="B80" s="13"/>
      <c r="C80" s="25"/>
      <c r="D80" s="51"/>
      <c r="E80" s="51"/>
      <c r="F80" s="41"/>
      <c r="G80" s="41"/>
      <c r="H80" s="75"/>
      <c r="I80" s="186"/>
    </row>
    <row r="81" spans="1:9" s="6" customFormat="1" ht="15.75">
      <c r="A81" s="22" t="s">
        <v>85</v>
      </c>
      <c r="B81" s="13"/>
      <c r="C81" s="25"/>
      <c r="D81" s="50">
        <f>D83</f>
        <v>-379139715.18</v>
      </c>
      <c r="E81" s="50">
        <f>E83</f>
        <v>-333357866.35</v>
      </c>
      <c r="F81" s="41"/>
      <c r="G81" s="41"/>
      <c r="H81" s="75"/>
      <c r="I81" s="186"/>
    </row>
    <row r="82" spans="1:5" s="6" customFormat="1" ht="5.25" customHeight="1">
      <c r="A82" s="22"/>
      <c r="B82" s="13"/>
      <c r="C82" s="25"/>
      <c r="D82" s="51"/>
      <c r="E82" s="51"/>
    </row>
    <row r="83" spans="1:7" s="6" customFormat="1" ht="15">
      <c r="A83" s="22" t="s">
        <v>86</v>
      </c>
      <c r="B83" s="13"/>
      <c r="C83" s="25"/>
      <c r="D83" s="51">
        <v>-379139715.18</v>
      </c>
      <c r="E83" s="51">
        <v>-333357866.35</v>
      </c>
      <c r="F83" s="41"/>
      <c r="G83" s="41"/>
    </row>
    <row r="84" spans="1:7" s="6" customFormat="1" ht="21.75" customHeight="1">
      <c r="A84" s="29"/>
      <c r="B84" s="30"/>
      <c r="C84" s="31"/>
      <c r="D84" s="49"/>
      <c r="E84" s="49"/>
      <c r="F84" s="41"/>
      <c r="G84" s="41"/>
    </row>
    <row r="85" spans="1:7" s="6" customFormat="1" ht="15">
      <c r="A85" s="12"/>
      <c r="B85" s="12"/>
      <c r="C85" s="12"/>
      <c r="D85" s="12"/>
      <c r="E85" s="12"/>
      <c r="F85" s="41"/>
      <c r="G85" s="41"/>
    </row>
    <row r="86" spans="1:7" s="6" customFormat="1" ht="15">
      <c r="A86" s="13"/>
      <c r="B86" s="12"/>
      <c r="C86" s="20"/>
      <c r="D86" s="12"/>
      <c r="E86" s="34"/>
      <c r="F86" s="41"/>
      <c r="G86" s="41"/>
    </row>
    <row r="87" spans="1:5" s="6" customFormat="1" ht="15">
      <c r="A87" s="34"/>
      <c r="B87" s="20"/>
      <c r="C87" s="35"/>
      <c r="D87" s="34"/>
      <c r="E87" s="24"/>
    </row>
    <row r="88" spans="1:7" s="6" customFormat="1" ht="15">
      <c r="A88" s="21"/>
      <c r="B88" s="36"/>
      <c r="C88" s="35"/>
      <c r="D88" s="34"/>
      <c r="E88" s="24"/>
      <c r="F88" s="41"/>
      <c r="G88" s="41"/>
    </row>
    <row r="89" spans="1:7" s="6" customFormat="1" ht="15">
      <c r="A89" s="20"/>
      <c r="B89" s="20"/>
      <c r="C89" s="37"/>
      <c r="D89" s="34"/>
      <c r="E89" s="24"/>
      <c r="F89" s="148"/>
      <c r="G89" s="148"/>
    </row>
    <row r="90" spans="1:7" s="6" customFormat="1" ht="15.75">
      <c r="A90" s="38"/>
      <c r="B90" s="38"/>
      <c r="C90" s="38"/>
      <c r="D90" s="39"/>
      <c r="E90" s="40"/>
      <c r="F90" s="148"/>
      <c r="G90" s="148"/>
    </row>
    <row r="91" spans="1:5" s="6" customFormat="1" ht="15.75">
      <c r="A91" s="38"/>
      <c r="B91" s="38"/>
      <c r="C91" s="38"/>
      <c r="D91" s="39"/>
      <c r="E91" s="40"/>
    </row>
    <row r="92" spans="1:9" s="6" customFormat="1" ht="12.75">
      <c r="A92" s="42"/>
      <c r="B92" s="42"/>
      <c r="C92" s="42"/>
      <c r="D92" s="42"/>
      <c r="E92" s="43"/>
      <c r="I92" s="148"/>
    </row>
    <row r="93" spans="1:4" s="6" customFormat="1" ht="12.75">
      <c r="A93" s="44"/>
      <c r="B93" s="44"/>
      <c r="C93" s="45"/>
      <c r="D93" s="46"/>
    </row>
    <row r="94" spans="1:4" s="6" customFormat="1" ht="12.75">
      <c r="A94" s="44"/>
      <c r="B94" s="44"/>
      <c r="C94" s="45"/>
      <c r="D94" s="46"/>
    </row>
    <row r="95" spans="1:4" s="6" customFormat="1" ht="12.75">
      <c r="A95" s="44"/>
      <c r="B95" s="44"/>
      <c r="C95" s="44"/>
      <c r="D95" s="46"/>
    </row>
    <row r="96" spans="1:5" s="6" customFormat="1" ht="12.75">
      <c r="A96" s="44"/>
      <c r="B96" s="44"/>
      <c r="C96" s="46"/>
      <c r="D96" s="46"/>
      <c r="E96" s="47"/>
    </row>
    <row r="97" ht="12.75"/>
    <row r="98" ht="12.75"/>
    <row r="99" ht="12.75"/>
    <row r="100" ht="12.75"/>
    <row r="110" ht="12.75">
      <c r="A110" s="87" t="s">
        <v>55</v>
      </c>
    </row>
    <row r="112" ht="12.75">
      <c r="B112" s="87" t="s">
        <v>102</v>
      </c>
    </row>
    <row r="114" ht="12.75">
      <c r="A114" s="87" t="s">
        <v>103</v>
      </c>
    </row>
  </sheetData>
  <sheetProtection/>
  <mergeCells count="8">
    <mergeCell ref="H75:I75"/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54"/>
  <sheetViews>
    <sheetView view="pageBreakPreview" zoomScaleSheetLayoutView="100" zoomScalePageLayoutView="0" workbookViewId="0" topLeftCell="A7">
      <selection activeCell="B31" sqref="B31"/>
    </sheetView>
  </sheetViews>
  <sheetFormatPr defaultColWidth="20.00390625" defaultRowHeight="15"/>
  <cols>
    <col min="1" max="1" width="10.57421875" style="6" customWidth="1"/>
    <col min="2" max="2" width="20.57421875" style="6" customWidth="1"/>
    <col min="3" max="3" width="33.421875" style="6" customWidth="1"/>
    <col min="4" max="4" width="21.00390625" style="6" customWidth="1"/>
    <col min="5" max="5" width="19.421875" style="6" customWidth="1"/>
    <col min="6" max="6" width="19.8515625" style="76" customWidth="1"/>
    <col min="7" max="7" width="21.57421875" style="6" customWidth="1"/>
    <col min="8" max="8" width="10.8515625" style="6" customWidth="1"/>
    <col min="9" max="9" width="19.421875" style="6" bestFit="1" customWidth="1"/>
    <col min="10" max="250" width="11.421875" style="6" customWidth="1"/>
    <col min="251" max="251" width="10.57421875" style="6" customWidth="1"/>
    <col min="252" max="252" width="20.57421875" style="6" customWidth="1"/>
    <col min="253" max="253" width="33.421875" style="6" customWidth="1"/>
    <col min="254" max="254" width="16.00390625" style="6" customWidth="1"/>
    <col min="255" max="255" width="16.421875" style="6" customWidth="1"/>
    <col min="256" max="16384" width="20.00390625" style="6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52"/>
      <c r="B11" s="53"/>
      <c r="C11" s="53"/>
      <c r="D11" s="53"/>
      <c r="E11" s="53"/>
      <c r="F11" s="54"/>
      <c r="G11" s="55"/>
    </row>
    <row r="12" spans="1:8" ht="15.75" customHeight="1">
      <c r="A12" s="250" t="s">
        <v>28</v>
      </c>
      <c r="B12" s="251"/>
      <c r="C12" s="251"/>
      <c r="D12" s="251"/>
      <c r="E12" s="251"/>
      <c r="F12" s="251"/>
      <c r="G12" s="252"/>
      <c r="H12" s="47"/>
    </row>
    <row r="13" spans="1:8" ht="15.75" customHeight="1">
      <c r="A13" s="250" t="s">
        <v>1</v>
      </c>
      <c r="B13" s="251"/>
      <c r="C13" s="251"/>
      <c r="D13" s="251"/>
      <c r="E13" s="251"/>
      <c r="F13" s="251"/>
      <c r="G13" s="252"/>
      <c r="H13" s="47"/>
    </row>
    <row r="14" spans="1:8" ht="13.5" customHeight="1">
      <c r="A14" s="250" t="s">
        <v>41</v>
      </c>
      <c r="B14" s="251"/>
      <c r="C14" s="251"/>
      <c r="D14" s="251"/>
      <c r="E14" s="251"/>
      <c r="F14" s="251"/>
      <c r="G14" s="252"/>
      <c r="H14" s="47"/>
    </row>
    <row r="15" spans="1:8" ht="13.5" customHeight="1">
      <c r="A15" s="56"/>
      <c r="B15" s="57"/>
      <c r="C15" s="57"/>
      <c r="D15" s="57"/>
      <c r="E15" s="57"/>
      <c r="F15" s="58"/>
      <c r="G15" s="59"/>
      <c r="H15" s="47"/>
    </row>
    <row r="16" spans="1:8" ht="12.75" customHeight="1">
      <c r="A16" s="253" t="s">
        <v>104</v>
      </c>
      <c r="B16" s="254"/>
      <c r="C16" s="254"/>
      <c r="D16" s="254"/>
      <c r="E16" s="254"/>
      <c r="F16" s="254"/>
      <c r="G16" s="255"/>
      <c r="H16" s="47"/>
    </row>
    <row r="17" spans="1:8" ht="15.75" customHeight="1">
      <c r="A17" s="256"/>
      <c r="B17" s="257"/>
      <c r="C17" s="257"/>
      <c r="D17" s="257"/>
      <c r="E17" s="257"/>
      <c r="F17" s="257"/>
      <c r="G17" s="258"/>
      <c r="H17" s="47"/>
    </row>
    <row r="18" spans="1:8" ht="15.75" customHeight="1">
      <c r="A18" s="259"/>
      <c r="B18" s="260"/>
      <c r="C18" s="260"/>
      <c r="D18" s="260"/>
      <c r="E18" s="260"/>
      <c r="F18" s="260"/>
      <c r="G18" s="261"/>
      <c r="H18" s="47"/>
    </row>
    <row r="19" spans="1:9" ht="15" customHeight="1">
      <c r="A19" s="256" t="s">
        <v>29</v>
      </c>
      <c r="B19" s="262"/>
      <c r="C19" s="263"/>
      <c r="D19" s="268" t="s">
        <v>30</v>
      </c>
      <c r="E19" s="248" t="s">
        <v>40</v>
      </c>
      <c r="F19" s="239" t="s">
        <v>31</v>
      </c>
      <c r="G19" s="241" t="s">
        <v>32</v>
      </c>
      <c r="H19" s="60"/>
      <c r="I19" s="47"/>
    </row>
    <row r="20" spans="1:9" ht="15" customHeight="1">
      <c r="A20" s="264"/>
      <c r="B20" s="262"/>
      <c r="C20" s="263"/>
      <c r="D20" s="268"/>
      <c r="E20" s="241"/>
      <c r="F20" s="239"/>
      <c r="G20" s="242"/>
      <c r="H20" s="60"/>
      <c r="I20" s="47"/>
    </row>
    <row r="21" spans="1:9" ht="15">
      <c r="A21" s="264"/>
      <c r="B21" s="262"/>
      <c r="C21" s="263"/>
      <c r="D21" s="268"/>
      <c r="E21" s="241"/>
      <c r="F21" s="239"/>
      <c r="G21" s="242"/>
      <c r="H21" s="60"/>
      <c r="I21" s="47"/>
    </row>
    <row r="22" spans="1:9" ht="43.5" customHeight="1">
      <c r="A22" s="265"/>
      <c r="B22" s="266"/>
      <c r="C22" s="267"/>
      <c r="D22" s="269"/>
      <c r="E22" s="249"/>
      <c r="F22" s="240"/>
      <c r="G22" s="243"/>
      <c r="H22" s="60"/>
      <c r="I22" s="47"/>
    </row>
    <row r="23" spans="1:9" ht="25.5" customHeight="1">
      <c r="A23" s="61" t="s">
        <v>62</v>
      </c>
      <c r="B23" s="62"/>
      <c r="C23" s="63"/>
      <c r="D23" s="95">
        <v>62000000</v>
      </c>
      <c r="E23" s="5">
        <v>29613180.1</v>
      </c>
      <c r="F23" s="5">
        <v>-2005964066.73</v>
      </c>
      <c r="G23" s="5">
        <f>SUM(D23:F23)</f>
        <v>-1914350886.63</v>
      </c>
      <c r="H23" s="60"/>
      <c r="I23" s="175"/>
    </row>
    <row r="24" spans="1:9" ht="25.5" customHeight="1">
      <c r="A24" s="61" t="s">
        <v>120</v>
      </c>
      <c r="B24" s="62"/>
      <c r="C24" s="63"/>
      <c r="D24" s="95">
        <v>2873322509.47</v>
      </c>
      <c r="E24" s="5">
        <v>0</v>
      </c>
      <c r="F24" s="5">
        <v>0</v>
      </c>
      <c r="G24" s="5">
        <f aca="true" t="shared" si="0" ref="G24:G33">SUM(D24:F24)</f>
        <v>2873322509.47</v>
      </c>
      <c r="H24" s="60"/>
      <c r="I24" s="176"/>
    </row>
    <row r="25" spans="1:9" ht="25.5" customHeight="1">
      <c r="A25" s="61" t="s">
        <v>179</v>
      </c>
      <c r="B25" s="62"/>
      <c r="C25" s="63"/>
      <c r="D25" s="95">
        <v>29613180.1</v>
      </c>
      <c r="E25" s="5">
        <v>-12324976.33</v>
      </c>
      <c r="F25" s="5">
        <v>0</v>
      </c>
      <c r="G25" s="5">
        <f t="shared" si="0"/>
        <v>17288203.770000003</v>
      </c>
      <c r="H25" s="60"/>
      <c r="I25" s="176"/>
    </row>
    <row r="26" spans="1:9" ht="25.5" customHeight="1">
      <c r="A26" s="61" t="s">
        <v>183</v>
      </c>
      <c r="B26" s="62"/>
      <c r="C26" s="63"/>
      <c r="D26" s="95">
        <v>0</v>
      </c>
      <c r="E26" s="5">
        <v>0</v>
      </c>
      <c r="F26" s="5">
        <v>-333357866.35</v>
      </c>
      <c r="G26" s="5">
        <f t="shared" si="0"/>
        <v>-333357866.35</v>
      </c>
      <c r="H26" s="60"/>
      <c r="I26" s="176"/>
    </row>
    <row r="27" spans="1:9" ht="21.75" customHeight="1">
      <c r="A27" s="61" t="s">
        <v>33</v>
      </c>
      <c r="B27" s="62"/>
      <c r="C27" s="63"/>
      <c r="D27" s="95">
        <v>0</v>
      </c>
      <c r="E27" s="5">
        <v>0</v>
      </c>
      <c r="F27" s="5">
        <v>3784546.92</v>
      </c>
      <c r="G27" s="5">
        <f t="shared" si="0"/>
        <v>3784546.92</v>
      </c>
      <c r="H27" s="60"/>
      <c r="I27" s="176"/>
    </row>
    <row r="28" spans="1:9" ht="33" customHeight="1">
      <c r="A28" s="244" t="s">
        <v>121</v>
      </c>
      <c r="B28" s="245"/>
      <c r="C28" s="246"/>
      <c r="D28" s="96">
        <f>SUM(D23:D27)</f>
        <v>2964935689.5699997</v>
      </c>
      <c r="E28" s="96">
        <f>SUM(E23:E27)</f>
        <v>17288203.770000003</v>
      </c>
      <c r="F28" s="147">
        <f>SUM(F23:F27)</f>
        <v>-2335537386.16</v>
      </c>
      <c r="G28" s="147">
        <f>SUM(D28:F28)</f>
        <v>646686507.1799998</v>
      </c>
      <c r="H28" s="60" t="s">
        <v>4</v>
      </c>
      <c r="I28" s="176"/>
    </row>
    <row r="29" spans="1:9" ht="25.5" customHeight="1">
      <c r="A29" s="61" t="s">
        <v>105</v>
      </c>
      <c r="B29" s="62"/>
      <c r="C29" s="63"/>
      <c r="D29" s="95">
        <v>2964935689.57</v>
      </c>
      <c r="E29" s="5">
        <v>20084506.31</v>
      </c>
      <c r="F29" s="5">
        <v>-2267365138.29</v>
      </c>
      <c r="G29" s="5">
        <f>SUM(D29:F29)</f>
        <v>717655057.5900002</v>
      </c>
      <c r="H29" s="60"/>
      <c r="I29" s="175"/>
    </row>
    <row r="30" spans="1:9" ht="25.5" customHeight="1">
      <c r="A30" s="61" t="s">
        <v>180</v>
      </c>
      <c r="B30" s="178"/>
      <c r="C30" s="179"/>
      <c r="D30" s="95">
        <v>0</v>
      </c>
      <c r="E30" s="5">
        <v>0</v>
      </c>
      <c r="F30" s="5">
        <v>0</v>
      </c>
      <c r="G30" s="5">
        <f t="shared" si="0"/>
        <v>0</v>
      </c>
      <c r="H30" s="60"/>
      <c r="I30" s="176"/>
    </row>
    <row r="31" spans="1:9" ht="25.5" customHeight="1">
      <c r="A31" s="61" t="s">
        <v>181</v>
      </c>
      <c r="B31" s="62"/>
      <c r="C31" s="63"/>
      <c r="D31" s="95">
        <v>0</v>
      </c>
      <c r="E31" s="5">
        <v>15032013.5</v>
      </c>
      <c r="F31" s="5">
        <v>0</v>
      </c>
      <c r="G31" s="5">
        <f t="shared" si="0"/>
        <v>15032013.5</v>
      </c>
      <c r="H31" s="60"/>
      <c r="I31" s="176"/>
    </row>
    <row r="32" spans="1:9" ht="25.5" customHeight="1">
      <c r="A32" s="61" t="s">
        <v>182</v>
      </c>
      <c r="B32" s="62"/>
      <c r="C32" s="63"/>
      <c r="D32" s="95">
        <v>0</v>
      </c>
      <c r="E32" s="5">
        <v>0</v>
      </c>
      <c r="F32" s="5">
        <v>-379139715.18</v>
      </c>
      <c r="G32" s="5">
        <f t="shared" si="0"/>
        <v>-379139715.18</v>
      </c>
      <c r="H32" s="60"/>
      <c r="I32" s="175"/>
    </row>
    <row r="33" spans="1:9" ht="25.5" customHeight="1">
      <c r="A33" s="61" t="s">
        <v>33</v>
      </c>
      <c r="B33" s="62"/>
      <c r="C33" s="63"/>
      <c r="D33" s="95">
        <v>0</v>
      </c>
      <c r="E33" s="5">
        <v>0</v>
      </c>
      <c r="F33" s="5">
        <v>-1241934.68</v>
      </c>
      <c r="G33" s="5">
        <f t="shared" si="0"/>
        <v>-1241934.68</v>
      </c>
      <c r="H33" s="60"/>
      <c r="I33" s="47"/>
    </row>
    <row r="34" spans="1:9" ht="36.75" customHeight="1">
      <c r="A34" s="244" t="s">
        <v>122</v>
      </c>
      <c r="B34" s="245"/>
      <c r="C34" s="247"/>
      <c r="D34" s="96">
        <f>SUM(D29:D33)</f>
        <v>2964935689.57</v>
      </c>
      <c r="E34" s="96">
        <f>SUM(E29:E33)</f>
        <v>35116519.81</v>
      </c>
      <c r="F34" s="147">
        <f>SUM(F29:F33)</f>
        <v>-2647746788.1499996</v>
      </c>
      <c r="G34" s="147">
        <f>SUM(G29:G33)</f>
        <v>352305421.23000014</v>
      </c>
      <c r="H34" s="60"/>
      <c r="I34" s="64"/>
    </row>
    <row r="35" spans="1:9" ht="15.75">
      <c r="A35" s="65"/>
      <c r="B35" s="57"/>
      <c r="C35" s="66"/>
      <c r="D35" s="57"/>
      <c r="E35" s="68"/>
      <c r="F35" s="67"/>
      <c r="G35" s="68"/>
      <c r="H35" s="60"/>
      <c r="I35" s="177"/>
    </row>
    <row r="36" spans="1:9" ht="15.75">
      <c r="A36" s="69"/>
      <c r="B36" s="62"/>
      <c r="C36" s="62"/>
      <c r="D36" s="62"/>
      <c r="E36" s="62"/>
      <c r="F36" s="40"/>
      <c r="G36" s="70"/>
      <c r="H36" s="60"/>
      <c r="I36" s="177"/>
    </row>
    <row r="37" spans="1:9" ht="15.75">
      <c r="A37" s="12"/>
      <c r="B37" s="12"/>
      <c r="C37" s="12"/>
      <c r="D37" s="12"/>
      <c r="E37" s="12"/>
      <c r="F37" s="12"/>
      <c r="G37" s="60"/>
      <c r="H37" s="47"/>
      <c r="I37" s="92"/>
    </row>
    <row r="38" spans="1:13" ht="15.75">
      <c r="A38" s="13"/>
      <c r="B38" s="12"/>
      <c r="C38" s="20"/>
      <c r="D38" s="12"/>
      <c r="E38" s="13"/>
      <c r="F38" s="12"/>
      <c r="G38" s="75"/>
      <c r="H38" s="74"/>
      <c r="I38" s="74"/>
      <c r="J38" s="74"/>
      <c r="K38" s="74"/>
      <c r="L38" s="74"/>
      <c r="M38" s="74"/>
    </row>
    <row r="39" spans="1:13" ht="15.75">
      <c r="A39" s="34"/>
      <c r="B39" s="20"/>
      <c r="C39" s="35"/>
      <c r="D39" s="34"/>
      <c r="E39" s="34"/>
      <c r="F39" s="20"/>
      <c r="G39" s="75"/>
      <c r="H39" s="74"/>
      <c r="I39" s="74"/>
      <c r="J39" s="74"/>
      <c r="K39" s="74"/>
      <c r="L39" s="74"/>
      <c r="M39" s="74"/>
    </row>
    <row r="40" spans="1:13" ht="15.75">
      <c r="A40" s="21"/>
      <c r="B40" s="36"/>
      <c r="C40" s="35"/>
      <c r="D40" s="34"/>
      <c r="E40" s="21"/>
      <c r="F40" s="36"/>
      <c r="G40" s="75"/>
      <c r="H40" s="74"/>
      <c r="I40" s="74"/>
      <c r="J40" s="74"/>
      <c r="K40" s="74"/>
      <c r="L40" s="74"/>
      <c r="M40" s="74"/>
    </row>
    <row r="41" spans="1:13" ht="15.75">
      <c r="A41" s="20"/>
      <c r="B41" s="20"/>
      <c r="C41" s="37"/>
      <c r="D41" s="34"/>
      <c r="E41" s="20"/>
      <c r="F41" s="20"/>
      <c r="G41" s="75"/>
      <c r="H41" s="74"/>
      <c r="I41" s="74"/>
      <c r="J41" s="74"/>
      <c r="K41" s="74"/>
      <c r="L41" s="74"/>
      <c r="M41" s="74"/>
    </row>
    <row r="42" spans="1:13" ht="15.75">
      <c r="A42" s="38"/>
      <c r="B42" s="38"/>
      <c r="C42" s="38"/>
      <c r="D42" s="39"/>
      <c r="E42" s="38"/>
      <c r="F42" s="38"/>
      <c r="G42" s="75"/>
      <c r="H42" s="74"/>
      <c r="I42" s="74"/>
      <c r="J42" s="74"/>
      <c r="K42" s="74"/>
      <c r="L42" s="74"/>
      <c r="M42" s="74"/>
    </row>
    <row r="43" spans="1:13" ht="15.75">
      <c r="A43" s="38"/>
      <c r="B43" s="38"/>
      <c r="C43" s="38"/>
      <c r="D43" s="39"/>
      <c r="E43" s="38"/>
      <c r="F43" s="38"/>
      <c r="G43" s="75"/>
      <c r="H43" s="74"/>
      <c r="I43" s="74"/>
      <c r="J43" s="74"/>
      <c r="K43" s="74"/>
      <c r="L43" s="74"/>
      <c r="M43" s="74"/>
    </row>
    <row r="44" spans="1:13" ht="15">
      <c r="A44" s="42"/>
      <c r="B44" s="42"/>
      <c r="C44" s="42"/>
      <c r="D44" s="42"/>
      <c r="E44" s="42"/>
      <c r="F44" s="42"/>
      <c r="G44" s="75"/>
      <c r="H44" s="74"/>
      <c r="I44" s="74"/>
      <c r="J44" s="74"/>
      <c r="K44" s="74"/>
      <c r="L44" s="74"/>
      <c r="M44" s="74"/>
    </row>
    <row r="45" spans="1:13" ht="15">
      <c r="A45" s="44"/>
      <c r="B45" s="44"/>
      <c r="C45" s="45"/>
      <c r="D45" s="46"/>
      <c r="E45" s="44"/>
      <c r="F45" s="44"/>
      <c r="G45" s="75"/>
      <c r="H45" s="74"/>
      <c r="I45" s="74"/>
      <c r="J45" s="74"/>
      <c r="K45" s="74"/>
      <c r="L45" s="74"/>
      <c r="M45" s="74"/>
    </row>
    <row r="46" spans="1:13" ht="15">
      <c r="A46" s="44"/>
      <c r="B46" s="44"/>
      <c r="C46" s="45"/>
      <c r="D46" s="46"/>
      <c r="E46" s="44"/>
      <c r="F46" s="44"/>
      <c r="G46" s="75"/>
      <c r="H46" s="74"/>
      <c r="I46" s="74"/>
      <c r="J46" s="74"/>
      <c r="K46" s="74"/>
      <c r="L46" s="74"/>
      <c r="M46" s="74"/>
    </row>
    <row r="47" spans="1:13" ht="15.75" customHeight="1">
      <c r="A47" s="44"/>
      <c r="B47" s="44"/>
      <c r="C47" s="44"/>
      <c r="D47" s="46"/>
      <c r="E47" s="44"/>
      <c r="F47" s="44"/>
      <c r="G47" s="75"/>
      <c r="H47" s="74"/>
      <c r="I47" s="74"/>
      <c r="J47" s="74"/>
      <c r="K47" s="74"/>
      <c r="L47" s="74"/>
      <c r="M47" s="74"/>
    </row>
    <row r="48" spans="1:7" ht="15">
      <c r="A48" s="44"/>
      <c r="B48" s="44"/>
      <c r="C48" s="46"/>
      <c r="D48" s="46"/>
      <c r="E48" s="44"/>
      <c r="F48" s="44"/>
      <c r="G48" s="75"/>
    </row>
    <row r="49" spans="1:7" ht="15.75">
      <c r="A49" s="62"/>
      <c r="B49" s="62"/>
      <c r="C49" s="62"/>
      <c r="D49" s="62"/>
      <c r="E49" s="62"/>
      <c r="F49" s="40"/>
      <c r="G49" s="75"/>
    </row>
    <row r="50" spans="1:7" ht="15.75">
      <c r="A50" s="62"/>
      <c r="B50" s="62"/>
      <c r="C50" s="62"/>
      <c r="D50" s="62"/>
      <c r="E50" s="62"/>
      <c r="F50" s="40"/>
      <c r="G50" s="75"/>
    </row>
    <row r="51" spans="1:7" ht="15.75">
      <c r="A51" s="62"/>
      <c r="B51" s="62"/>
      <c r="C51" s="62"/>
      <c r="D51" s="62"/>
      <c r="E51" s="62"/>
      <c r="F51" s="40"/>
      <c r="G51" s="75"/>
    </row>
    <row r="52" spans="1:7" ht="15.75">
      <c r="A52" s="62"/>
      <c r="B52" s="62"/>
      <c r="C52" s="62"/>
      <c r="D52" s="62"/>
      <c r="E52" s="62"/>
      <c r="F52" s="40"/>
      <c r="G52" s="75"/>
    </row>
    <row r="53" spans="1:7" ht="15.75">
      <c r="A53" s="62"/>
      <c r="B53" s="62"/>
      <c r="C53" s="62"/>
      <c r="D53" s="62"/>
      <c r="E53" s="62"/>
      <c r="F53" s="40"/>
      <c r="G53" s="75"/>
    </row>
    <row r="54" spans="1:7" ht="15.75">
      <c r="A54" s="62"/>
      <c r="B54" s="62"/>
      <c r="C54" s="40"/>
      <c r="D54" s="72"/>
      <c r="E54" s="72"/>
      <c r="F54" s="40"/>
      <c r="G54" s="75"/>
    </row>
  </sheetData>
  <sheetProtection/>
  <mergeCells count="11">
    <mergeCell ref="D19:D22"/>
    <mergeCell ref="F19:F22"/>
    <mergeCell ref="G19:G22"/>
    <mergeCell ref="A28:C28"/>
    <mergeCell ref="A34:C34"/>
    <mergeCell ref="E19:E22"/>
    <mergeCell ref="A12:G12"/>
    <mergeCell ref="A13:G13"/>
    <mergeCell ref="A14:G14"/>
    <mergeCell ref="A16:G18"/>
    <mergeCell ref="A19:C22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1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J84"/>
  <sheetViews>
    <sheetView view="pageBreakPreview" zoomScale="70" zoomScaleSheetLayoutView="70" zoomScalePageLayoutView="0" workbookViewId="0" topLeftCell="A29">
      <selection activeCell="C38" sqref="C38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8.57421875" style="6" customWidth="1"/>
    <col min="4" max="5" width="28.57421875" style="6" customWidth="1"/>
    <col min="6" max="6" width="11.421875" style="6" customWidth="1"/>
    <col min="7" max="7" width="14.421875" style="6" bestFit="1" customWidth="1"/>
    <col min="8" max="8" width="23.57421875" style="6" customWidth="1"/>
    <col min="9" max="10" width="22.57421875" style="6" bestFit="1" customWidth="1"/>
    <col min="11" max="11" width="16.140625" style="6" bestFit="1" customWidth="1"/>
    <col min="12" max="12" width="11.140625" style="6" customWidth="1"/>
    <col min="13" max="245" width="11.421875" style="6" customWidth="1"/>
    <col min="246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31" t="s">
        <v>21</v>
      </c>
      <c r="B7" s="232"/>
      <c r="C7" s="232"/>
      <c r="D7" s="232"/>
      <c r="E7" s="233"/>
    </row>
    <row r="8" spans="1:5" ht="21" customHeight="1">
      <c r="A8" s="234" t="s">
        <v>1</v>
      </c>
      <c r="B8" s="235"/>
      <c r="C8" s="235"/>
      <c r="D8" s="235"/>
      <c r="E8" s="230"/>
    </row>
    <row r="9" spans="1:5" ht="21.75" customHeight="1">
      <c r="A9" s="234" t="s">
        <v>41</v>
      </c>
      <c r="B9" s="235"/>
      <c r="C9" s="235"/>
      <c r="D9" s="235"/>
      <c r="E9" s="230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38"/>
      <c r="B11" s="229"/>
      <c r="C11" s="229"/>
      <c r="D11" s="229"/>
      <c r="E11" s="230"/>
    </row>
    <row r="12" spans="1:5" ht="24.75" customHeight="1">
      <c r="A12" s="234" t="s">
        <v>106</v>
      </c>
      <c r="B12" s="235"/>
      <c r="C12" s="235"/>
      <c r="D12" s="235"/>
      <c r="E12" s="230"/>
    </row>
    <row r="13" spans="1:5" ht="7.5" customHeight="1">
      <c r="A13" s="238"/>
      <c r="B13" s="229"/>
      <c r="C13" s="229"/>
      <c r="D13" s="229"/>
      <c r="E13" s="230"/>
    </row>
    <row r="14" spans="1:5" ht="9" customHeight="1">
      <c r="A14" s="227"/>
      <c r="B14" s="228"/>
      <c r="C14" s="228"/>
      <c r="D14" s="229"/>
      <c r="E14" s="230"/>
    </row>
    <row r="15" spans="1:8" ht="15">
      <c r="A15" s="11"/>
      <c r="B15" s="12"/>
      <c r="C15" s="13"/>
      <c r="D15" s="81" t="s">
        <v>114</v>
      </c>
      <c r="E15" s="81" t="s">
        <v>115</v>
      </c>
      <c r="G15" s="92"/>
      <c r="H15" s="92"/>
    </row>
    <row r="16" spans="1:8" ht="14.25">
      <c r="A16" s="14" t="s">
        <v>78</v>
      </c>
      <c r="B16" s="13"/>
      <c r="C16" s="13"/>
      <c r="D16" s="15" t="s">
        <v>2</v>
      </c>
      <c r="E16" s="16" t="s">
        <v>2</v>
      </c>
      <c r="G16" s="92"/>
      <c r="H16" s="92"/>
    </row>
    <row r="17" spans="1:8" ht="15">
      <c r="A17" s="11"/>
      <c r="B17" s="12"/>
      <c r="C17" s="12"/>
      <c r="D17" s="17"/>
      <c r="E17" s="18"/>
      <c r="G17" s="92"/>
      <c r="H17" s="92"/>
    </row>
    <row r="18" spans="1:10" s="6" customFormat="1" ht="15">
      <c r="A18" s="22" t="s">
        <v>186</v>
      </c>
      <c r="B18" s="20"/>
      <c r="C18" s="21"/>
      <c r="D18" s="50">
        <v>-379139715.18</v>
      </c>
      <c r="E18" s="50">
        <v>-333357866.35</v>
      </c>
      <c r="H18" s="92"/>
      <c r="J18" s="169"/>
    </row>
    <row r="19" spans="1:8" s="6" customFormat="1" ht="15">
      <c r="A19" s="22" t="s">
        <v>188</v>
      </c>
      <c r="B19" s="12"/>
      <c r="C19" s="25"/>
      <c r="D19" s="51">
        <v>-1241934.68</v>
      </c>
      <c r="E19" s="51">
        <v>3784546.92</v>
      </c>
      <c r="G19" s="41"/>
      <c r="H19" s="92"/>
    </row>
    <row r="20" spans="1:5" s="6" customFormat="1" ht="15">
      <c r="A20" s="22" t="s">
        <v>185</v>
      </c>
      <c r="B20" s="12"/>
      <c r="C20" s="25"/>
      <c r="D20" s="51">
        <v>71280296.66</v>
      </c>
      <c r="E20" s="51">
        <v>70362599.66</v>
      </c>
    </row>
    <row r="21" spans="1:9" s="6" customFormat="1" ht="15">
      <c r="A21" s="22" t="s">
        <v>184</v>
      </c>
      <c r="B21" s="12"/>
      <c r="C21" s="25"/>
      <c r="D21" s="51">
        <v>-163938.57</v>
      </c>
      <c r="E21" s="51">
        <v>-174934.8</v>
      </c>
      <c r="G21" s="148"/>
      <c r="I21" s="148"/>
    </row>
    <row r="22" spans="1:5" s="6" customFormat="1" ht="15">
      <c r="A22" s="22" t="s">
        <v>189</v>
      </c>
      <c r="B22" s="12"/>
      <c r="C22" s="25"/>
      <c r="D22" s="51">
        <v>0</v>
      </c>
      <c r="E22" s="51">
        <v>0</v>
      </c>
    </row>
    <row r="23" spans="1:10" s="6" customFormat="1" ht="15">
      <c r="A23" s="22" t="s">
        <v>190</v>
      </c>
      <c r="B23" s="12"/>
      <c r="C23" s="25"/>
      <c r="D23" s="51">
        <v>-72744.97</v>
      </c>
      <c r="E23" s="51">
        <v>0</v>
      </c>
      <c r="J23" s="169"/>
    </row>
    <row r="24" spans="1:10" s="6" customFormat="1" ht="15">
      <c r="A24" s="22" t="s">
        <v>191</v>
      </c>
      <c r="B24" s="12"/>
      <c r="C24" s="25"/>
      <c r="D24" s="51">
        <v>150661</v>
      </c>
      <c r="E24" s="51">
        <v>0</v>
      </c>
      <c r="J24" s="169"/>
    </row>
    <row r="25" spans="1:8" s="6" customFormat="1" ht="15">
      <c r="A25" s="11" t="s">
        <v>192</v>
      </c>
      <c r="B25" s="12"/>
      <c r="C25" s="25"/>
      <c r="D25" s="51">
        <v>-6266076.64</v>
      </c>
      <c r="E25" s="51">
        <v>0</v>
      </c>
      <c r="G25" s="92"/>
      <c r="H25" s="92"/>
    </row>
    <row r="26" spans="1:9" s="6" customFormat="1" ht="15">
      <c r="A26" s="19" t="s">
        <v>193</v>
      </c>
      <c r="B26" s="12"/>
      <c r="C26" s="25"/>
      <c r="D26" s="50">
        <f>SUM(D18:D25)</f>
        <v>-315453452.38000005</v>
      </c>
      <c r="E26" s="50">
        <f>SUM(E18:E25)</f>
        <v>-259385654.57000002</v>
      </c>
      <c r="G26" s="92"/>
      <c r="H26" s="92"/>
      <c r="I26" s="169"/>
    </row>
    <row r="27" spans="1:8" s="6" customFormat="1" ht="15">
      <c r="A27" s="11"/>
      <c r="B27" s="12"/>
      <c r="C27" s="25"/>
      <c r="D27" s="51"/>
      <c r="E27" s="51"/>
      <c r="G27" s="92"/>
      <c r="H27" s="92"/>
    </row>
    <row r="28" spans="1:8" s="6" customFormat="1" ht="15">
      <c r="A28" s="19" t="s">
        <v>79</v>
      </c>
      <c r="B28" s="13"/>
      <c r="C28" s="86"/>
      <c r="D28" s="51"/>
      <c r="E28" s="51"/>
      <c r="G28" s="92"/>
      <c r="H28" s="148"/>
    </row>
    <row r="29" spans="1:10" s="6" customFormat="1" ht="15">
      <c r="A29" s="22" t="s">
        <v>194</v>
      </c>
      <c r="B29" s="13"/>
      <c r="C29" s="25"/>
      <c r="D29" s="51">
        <v>104156.02</v>
      </c>
      <c r="E29" s="51">
        <v>190182.77</v>
      </c>
      <c r="G29" s="148"/>
      <c r="H29" s="92"/>
      <c r="J29" s="148"/>
    </row>
    <row r="30" spans="1:5" s="6" customFormat="1" ht="15">
      <c r="A30" s="22" t="s">
        <v>202</v>
      </c>
      <c r="B30" s="12"/>
      <c r="C30" s="25"/>
      <c r="D30" s="51">
        <v>4334497.78</v>
      </c>
      <c r="E30" s="51">
        <v>1289132.47</v>
      </c>
    </row>
    <row r="31" spans="1:8" s="6" customFormat="1" ht="15">
      <c r="A31" s="22" t="s">
        <v>195</v>
      </c>
      <c r="B31" s="12"/>
      <c r="C31" s="25"/>
      <c r="D31" s="51">
        <v>-60089062.74</v>
      </c>
      <c r="E31" s="51">
        <v>-56822450.42</v>
      </c>
      <c r="G31" s="92"/>
      <c r="H31" s="92"/>
    </row>
    <row r="32" spans="1:10" s="6" customFormat="1" ht="15">
      <c r="A32" s="22" t="s">
        <v>196</v>
      </c>
      <c r="B32" s="23"/>
      <c r="C32" s="25"/>
      <c r="D32" s="51">
        <v>-13911070.28</v>
      </c>
      <c r="E32" s="51">
        <v>-23665669.11</v>
      </c>
      <c r="G32" s="168"/>
      <c r="H32" s="92"/>
      <c r="J32" s="148"/>
    </row>
    <row r="33" spans="1:10" s="6" customFormat="1" ht="15">
      <c r="A33" s="22" t="s">
        <v>197</v>
      </c>
      <c r="B33" s="23"/>
      <c r="C33" s="25"/>
      <c r="D33" s="51">
        <v>0</v>
      </c>
      <c r="E33" s="51">
        <v>-2428702.95</v>
      </c>
      <c r="G33" s="168"/>
      <c r="H33" s="92"/>
      <c r="J33" s="148"/>
    </row>
    <row r="34" spans="1:8" s="6" customFormat="1" ht="15">
      <c r="A34" s="22" t="s">
        <v>198</v>
      </c>
      <c r="B34" s="23"/>
      <c r="C34" s="25"/>
      <c r="D34" s="51">
        <v>-3151691.54</v>
      </c>
      <c r="E34" s="51">
        <v>19437326.87</v>
      </c>
      <c r="G34" s="92"/>
      <c r="H34" s="92"/>
    </row>
    <row r="35" spans="1:7" s="6" customFormat="1" ht="15">
      <c r="A35" s="22" t="s">
        <v>199</v>
      </c>
      <c r="B35" s="23"/>
      <c r="C35" s="25"/>
      <c r="D35" s="51">
        <v>47904.58</v>
      </c>
      <c r="E35" s="51">
        <v>-5779.18</v>
      </c>
      <c r="G35" s="92"/>
    </row>
    <row r="36" spans="1:7" s="6" customFormat="1" ht="15">
      <c r="A36" s="22" t="s">
        <v>200</v>
      </c>
      <c r="B36" s="23"/>
      <c r="C36" s="25"/>
      <c r="D36" s="51">
        <v>297573053.82</v>
      </c>
      <c r="E36" s="51">
        <v>320447410.09</v>
      </c>
      <c r="G36" s="92"/>
    </row>
    <row r="37" spans="1:7" s="6" customFormat="1" ht="15">
      <c r="A37" s="22" t="s">
        <v>201</v>
      </c>
      <c r="B37" s="23"/>
      <c r="C37" s="25"/>
      <c r="D37" s="51">
        <v>-8842226.26</v>
      </c>
      <c r="E37" s="51">
        <v>-95870000</v>
      </c>
      <c r="G37" s="92"/>
    </row>
    <row r="38" spans="1:7" s="6" customFormat="1" ht="15">
      <c r="A38" s="22" t="s">
        <v>80</v>
      </c>
      <c r="B38" s="23"/>
      <c r="C38" s="25"/>
      <c r="D38" s="51">
        <v>128173034.49</v>
      </c>
      <c r="E38" s="51">
        <v>-608587.03</v>
      </c>
      <c r="G38" s="92"/>
    </row>
    <row r="39" spans="1:9" s="6" customFormat="1" ht="15">
      <c r="A39" s="22"/>
      <c r="B39" s="23"/>
      <c r="C39" s="25"/>
      <c r="D39" s="51"/>
      <c r="E39" s="51"/>
      <c r="G39" s="92"/>
      <c r="H39" s="92"/>
      <c r="I39" s="92"/>
    </row>
    <row r="40" spans="1:5" s="6" customFormat="1" ht="9" customHeight="1">
      <c r="A40" s="11"/>
      <c r="B40" s="12"/>
      <c r="C40" s="27"/>
      <c r="D40" s="51"/>
      <c r="E40" s="51"/>
    </row>
    <row r="41" spans="1:9" s="6" customFormat="1" ht="15" customHeight="1">
      <c r="A41" s="11"/>
      <c r="B41" s="12"/>
      <c r="C41" s="27"/>
      <c r="D41" s="51"/>
      <c r="E41" s="51"/>
      <c r="I41" s="148"/>
    </row>
    <row r="42" spans="1:7" s="6" customFormat="1" ht="15" customHeight="1">
      <c r="A42" s="19" t="s">
        <v>22</v>
      </c>
      <c r="B42" s="12"/>
      <c r="C42" s="27"/>
      <c r="D42" s="50">
        <f>SUM(D26:D38)</f>
        <v>28785143.48999986</v>
      </c>
      <c r="E42" s="50">
        <f>SUM(E26:E38)</f>
        <v>-97422791.06000003</v>
      </c>
      <c r="G42" s="41"/>
    </row>
    <row r="43" spans="1:5" s="6" customFormat="1" ht="15" customHeight="1">
      <c r="A43" s="19"/>
      <c r="B43" s="12"/>
      <c r="C43" s="27"/>
      <c r="D43" s="50"/>
      <c r="E43" s="50"/>
    </row>
    <row r="44" spans="1:5" s="6" customFormat="1" ht="15" customHeight="1">
      <c r="A44" s="14" t="s">
        <v>81</v>
      </c>
      <c r="B44" s="12"/>
      <c r="C44" s="27"/>
      <c r="D44" s="51"/>
      <c r="E44" s="51"/>
    </row>
    <row r="45" spans="1:5" s="6" customFormat="1" ht="15" customHeight="1">
      <c r="A45" s="11"/>
      <c r="B45" s="12"/>
      <c r="C45" s="27"/>
      <c r="D45" s="51"/>
      <c r="E45" s="51"/>
    </row>
    <row r="46" spans="1:5" s="6" customFormat="1" ht="15" customHeight="1">
      <c r="A46" s="22" t="s">
        <v>82</v>
      </c>
      <c r="B46" s="12"/>
      <c r="C46" s="27"/>
      <c r="D46" s="51">
        <v>-16791267.48</v>
      </c>
      <c r="E46" s="51">
        <v>-29055157.12</v>
      </c>
    </row>
    <row r="47" spans="1:5" s="6" customFormat="1" ht="15" customHeight="1">
      <c r="A47" s="11"/>
      <c r="B47" s="12"/>
      <c r="C47" s="27"/>
      <c r="D47" s="51"/>
      <c r="E47" s="51"/>
    </row>
    <row r="48" spans="1:5" s="6" customFormat="1" ht="15" customHeight="1">
      <c r="A48" s="19" t="s">
        <v>23</v>
      </c>
      <c r="B48" s="12"/>
      <c r="C48" s="27"/>
      <c r="D48" s="50">
        <f>SUM(D46:D46)</f>
        <v>-16791267.48</v>
      </c>
      <c r="E48" s="50">
        <f>SUM(E46:E46)</f>
        <v>-29055157.12</v>
      </c>
    </row>
    <row r="49" spans="1:5" s="6" customFormat="1" ht="15" customHeight="1">
      <c r="A49" s="19"/>
      <c r="B49" s="12"/>
      <c r="C49" s="27"/>
      <c r="D49" s="50"/>
      <c r="E49" s="50"/>
    </row>
    <row r="50" spans="1:5" s="6" customFormat="1" ht="15" customHeight="1">
      <c r="A50" s="14" t="s">
        <v>74</v>
      </c>
      <c r="B50" s="12"/>
      <c r="C50" s="27"/>
      <c r="D50" s="51"/>
      <c r="E50" s="51"/>
    </row>
    <row r="51" spans="1:5" s="6" customFormat="1" ht="15" customHeight="1">
      <c r="A51" s="11"/>
      <c r="B51" s="12"/>
      <c r="C51" s="27"/>
      <c r="D51" s="51"/>
      <c r="E51" s="51"/>
    </row>
    <row r="52" spans="1:5" s="6" customFormat="1" ht="15">
      <c r="A52" s="22" t="s">
        <v>83</v>
      </c>
      <c r="B52" s="12"/>
      <c r="C52" s="27"/>
      <c r="D52" s="51">
        <v>0</v>
      </c>
      <c r="E52" s="51">
        <v>2902935689.57</v>
      </c>
    </row>
    <row r="53" spans="1:5" s="6" customFormat="1" ht="15">
      <c r="A53" s="22" t="s">
        <v>84</v>
      </c>
      <c r="B53" s="12"/>
      <c r="C53" s="27"/>
      <c r="D53" s="51">
        <v>6853915.42</v>
      </c>
      <c r="E53" s="51">
        <v>-2744899266.43</v>
      </c>
    </row>
    <row r="54" spans="1:5" s="6" customFormat="1" ht="15">
      <c r="A54" s="22" t="s">
        <v>187</v>
      </c>
      <c r="B54" s="12"/>
      <c r="C54" s="27"/>
      <c r="D54" s="51">
        <v>15032013.5</v>
      </c>
      <c r="E54" s="51">
        <v>-12324976.33</v>
      </c>
    </row>
    <row r="55" spans="1:5" s="6" customFormat="1" ht="15">
      <c r="A55" s="22"/>
      <c r="B55" s="12"/>
      <c r="C55" s="27"/>
      <c r="D55" s="51"/>
      <c r="E55" s="48"/>
    </row>
    <row r="56" spans="1:8" s="6" customFormat="1" ht="14.25">
      <c r="A56" s="19" t="s">
        <v>24</v>
      </c>
      <c r="B56" s="13"/>
      <c r="C56" s="28"/>
      <c r="D56" s="50">
        <f>SUM(D52:D55)</f>
        <v>21885928.92</v>
      </c>
      <c r="E56" s="50">
        <f>SUM(E52:E55)</f>
        <v>145711446.81000033</v>
      </c>
      <c r="H56" s="148"/>
    </row>
    <row r="57" spans="1:5" s="6" customFormat="1" ht="15" customHeight="1">
      <c r="A57" s="11"/>
      <c r="B57" s="12"/>
      <c r="C57" s="27"/>
      <c r="D57" s="51"/>
      <c r="E57" s="51"/>
    </row>
    <row r="58" spans="1:5" s="6" customFormat="1" ht="15" customHeight="1">
      <c r="A58" s="26" t="s">
        <v>25</v>
      </c>
      <c r="B58" s="12"/>
      <c r="C58" s="27"/>
      <c r="D58" s="50">
        <f>D42+D48+D56</f>
        <v>33879804.92999986</v>
      </c>
      <c r="E58" s="50">
        <f>E42+E48+E56</f>
        <v>19233498.630000293</v>
      </c>
    </row>
    <row r="59" spans="1:5" s="6" customFormat="1" ht="15" customHeight="1">
      <c r="A59" s="26"/>
      <c r="B59" s="12"/>
      <c r="C59" s="27"/>
      <c r="D59" s="51"/>
      <c r="E59" s="51"/>
    </row>
    <row r="60" spans="1:5" s="6" customFormat="1" ht="15" customHeight="1">
      <c r="A60" s="26" t="s">
        <v>26</v>
      </c>
      <c r="B60" s="12"/>
      <c r="C60" s="27"/>
      <c r="D60" s="50">
        <v>281985383.56</v>
      </c>
      <c r="E60" s="50">
        <v>88992154.5</v>
      </c>
    </row>
    <row r="61" spans="1:5" s="6" customFormat="1" ht="15" customHeight="1">
      <c r="A61" s="26"/>
      <c r="B61" s="12"/>
      <c r="C61" s="27"/>
      <c r="D61" s="50"/>
      <c r="E61" s="50"/>
    </row>
    <row r="62" spans="1:7" s="6" customFormat="1" ht="15" customHeight="1">
      <c r="A62" s="26" t="s">
        <v>27</v>
      </c>
      <c r="B62" s="12"/>
      <c r="C62" s="27"/>
      <c r="D62" s="50">
        <f>D58+D60</f>
        <v>315865188.4899999</v>
      </c>
      <c r="E62" s="50">
        <f>E58+E60</f>
        <v>108225653.1300003</v>
      </c>
      <c r="G62" s="148"/>
    </row>
    <row r="63" spans="1:7" s="6" customFormat="1" ht="21.75" customHeight="1">
      <c r="A63" s="29"/>
      <c r="B63" s="30"/>
      <c r="C63" s="31"/>
      <c r="D63" s="49"/>
      <c r="E63" s="49"/>
      <c r="G63" s="148"/>
    </row>
    <row r="64" spans="1:5" s="6" customFormat="1" ht="15">
      <c r="A64" s="12"/>
      <c r="B64" s="12"/>
      <c r="C64" s="12"/>
      <c r="D64" s="12"/>
      <c r="E64" s="12"/>
    </row>
    <row r="65" spans="1:5" s="6" customFormat="1" ht="15">
      <c r="A65" s="12"/>
      <c r="B65" s="12"/>
      <c r="C65" s="12"/>
      <c r="D65" s="32"/>
      <c r="E65" s="33"/>
    </row>
    <row r="66" spans="1:5" s="6" customFormat="1" ht="15">
      <c r="A66" s="12"/>
      <c r="B66" s="12"/>
      <c r="C66" s="12"/>
      <c r="D66" s="12"/>
      <c r="E66" s="32"/>
    </row>
    <row r="67" spans="1:5" s="6" customFormat="1" ht="15">
      <c r="A67" s="13"/>
      <c r="B67" s="12"/>
      <c r="C67" s="20"/>
      <c r="D67" s="12"/>
      <c r="E67" s="33"/>
    </row>
    <row r="68" spans="1:5" s="6" customFormat="1" ht="15">
      <c r="A68" s="34"/>
      <c r="B68" s="20"/>
      <c r="C68" s="35"/>
      <c r="D68" s="34"/>
      <c r="E68" s="12"/>
    </row>
    <row r="69" spans="1:5" s="6" customFormat="1" ht="15">
      <c r="A69" s="21"/>
      <c r="B69" s="36"/>
      <c r="C69" s="35"/>
      <c r="D69" s="34"/>
      <c r="E69" s="12"/>
    </row>
    <row r="70" spans="1:5" s="6" customFormat="1" ht="15" customHeight="1">
      <c r="A70" s="20"/>
      <c r="B70" s="20"/>
      <c r="C70" s="37"/>
      <c r="D70" s="34"/>
      <c r="E70" s="12"/>
    </row>
    <row r="71" spans="1:5" s="6" customFormat="1" ht="15.75">
      <c r="A71" s="38"/>
      <c r="B71" s="38"/>
      <c r="C71" s="38"/>
      <c r="D71" s="39"/>
      <c r="E71" s="34"/>
    </row>
    <row r="72" spans="1:5" s="6" customFormat="1" ht="15.75">
      <c r="A72" s="38"/>
      <c r="B72" s="38"/>
      <c r="C72" s="38"/>
      <c r="D72" s="39"/>
      <c r="E72" s="34"/>
    </row>
    <row r="73" spans="1:5" s="6" customFormat="1" ht="14.25">
      <c r="A73" s="42"/>
      <c r="B73" s="42"/>
      <c r="C73" s="42"/>
      <c r="D73" s="42"/>
      <c r="E73" s="34"/>
    </row>
    <row r="74" spans="1:5" s="6" customFormat="1" ht="14.25">
      <c r="A74" s="44"/>
      <c r="B74" s="44"/>
      <c r="C74" s="45"/>
      <c r="D74" s="46"/>
      <c r="E74" s="34"/>
    </row>
    <row r="75" spans="1:5" s="6" customFormat="1" ht="14.25">
      <c r="A75" s="44"/>
      <c r="B75" s="44"/>
      <c r="C75" s="45"/>
      <c r="D75" s="46"/>
      <c r="E75" s="34"/>
    </row>
    <row r="76" spans="1:5" s="6" customFormat="1" ht="15.75">
      <c r="A76" s="44"/>
      <c r="B76" s="44"/>
      <c r="C76" s="44"/>
      <c r="D76" s="46"/>
      <c r="E76" s="40"/>
    </row>
    <row r="77" spans="1:5" s="6" customFormat="1" ht="15.75">
      <c r="A77" s="44"/>
      <c r="B77" s="44"/>
      <c r="C77" s="46"/>
      <c r="D77" s="46"/>
      <c r="E77" s="40"/>
    </row>
    <row r="78" s="6" customFormat="1" ht="15.75">
      <c r="E78" s="40"/>
    </row>
    <row r="79" spans="1:5" s="6" customFormat="1" ht="15.75">
      <c r="A79" s="38"/>
      <c r="B79" s="38"/>
      <c r="C79" s="38"/>
      <c r="D79" s="39"/>
      <c r="E79" s="40"/>
    </row>
    <row r="80" spans="1:5" s="6" customFormat="1" ht="12.75">
      <c r="A80" s="42"/>
      <c r="B80" s="42"/>
      <c r="C80" s="42"/>
      <c r="D80" s="42"/>
      <c r="E80" s="43"/>
    </row>
    <row r="81" spans="1:4" s="6" customFormat="1" ht="12.75">
      <c r="A81" s="44"/>
      <c r="B81" s="44"/>
      <c r="C81" s="45"/>
      <c r="D81" s="46"/>
    </row>
    <row r="82" spans="1:4" s="6" customFormat="1" ht="12.75">
      <c r="A82" s="44"/>
      <c r="B82" s="44"/>
      <c r="C82" s="45"/>
      <c r="D82" s="46"/>
    </row>
    <row r="83" spans="1:4" s="6" customFormat="1" ht="12.75">
      <c r="A83" s="44"/>
      <c r="B83" s="44"/>
      <c r="C83" s="44"/>
      <c r="D83" s="46"/>
    </row>
    <row r="84" spans="1:5" s="6" customFormat="1" ht="12.75">
      <c r="A84" s="44"/>
      <c r="B84" s="44"/>
      <c r="C84" s="46"/>
      <c r="D84" s="46"/>
      <c r="E84" s="47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2" sqref="A12"/>
    </sheetView>
  </sheetViews>
  <sheetFormatPr defaultColWidth="9.140625" defaultRowHeight="15"/>
  <cols>
    <col min="3" max="3" width="45.140625" style="0" customWidth="1"/>
    <col min="4" max="5" width="18.421875" style="0" bestFit="1" customWidth="1"/>
  </cols>
  <sheetData>
    <row r="1" spans="1:5" ht="15.75">
      <c r="A1" s="213" t="s">
        <v>6</v>
      </c>
      <c r="B1" s="211"/>
      <c r="C1" s="211"/>
      <c r="D1" s="211"/>
      <c r="E1" s="212"/>
    </row>
    <row r="2" spans="1:5" ht="15.75">
      <c r="A2" s="109"/>
      <c r="B2" s="101"/>
      <c r="C2" s="101"/>
      <c r="D2" s="171" t="s">
        <v>114</v>
      </c>
      <c r="E2" s="171" t="s">
        <v>115</v>
      </c>
    </row>
    <row r="3" spans="1:5" ht="15.75">
      <c r="A3" s="109"/>
      <c r="B3" s="101"/>
      <c r="C3" s="101"/>
      <c r="D3" s="112" t="s">
        <v>2</v>
      </c>
      <c r="E3" s="113" t="s">
        <v>2</v>
      </c>
    </row>
    <row r="4" spans="1:5" ht="15.75">
      <c r="A4" s="116"/>
      <c r="B4" s="101"/>
      <c r="C4" s="101"/>
      <c r="D4" s="117"/>
      <c r="E4" s="118"/>
    </row>
    <row r="5" spans="1:5" ht="15.75">
      <c r="A5" s="120" t="s">
        <v>88</v>
      </c>
      <c r="B5" s="101"/>
      <c r="C5" s="101"/>
      <c r="D5" s="119">
        <f>SUM(D7:D11)</f>
        <v>895906089.24</v>
      </c>
      <c r="E5" s="119">
        <f>SUM(E7:E11)</f>
        <v>595927172.53</v>
      </c>
    </row>
    <row r="6" spans="1:5" ht="15.75">
      <c r="A6" s="120"/>
      <c r="B6" s="101"/>
      <c r="C6" s="101"/>
      <c r="D6" s="122"/>
      <c r="E6" s="122"/>
    </row>
    <row r="7" spans="1:5" ht="15.75">
      <c r="A7" s="125" t="s">
        <v>64</v>
      </c>
      <c r="B7" s="101"/>
      <c r="C7" s="101"/>
      <c r="D7" s="124">
        <v>761572987.77</v>
      </c>
      <c r="E7" s="124">
        <v>563674653.81</v>
      </c>
    </row>
    <row r="8" spans="1:5" ht="15.75">
      <c r="A8" s="125" t="s">
        <v>65</v>
      </c>
      <c r="B8" s="101"/>
      <c r="C8" s="101"/>
      <c r="D8" s="124">
        <v>21084897.99</v>
      </c>
      <c r="E8" s="124">
        <v>22460194.49</v>
      </c>
    </row>
    <row r="9" spans="1:5" ht="15.75">
      <c r="A9" s="125" t="s">
        <v>66</v>
      </c>
      <c r="B9" s="101"/>
      <c r="C9" s="101"/>
      <c r="D9" s="124">
        <v>48459.76</v>
      </c>
      <c r="E9" s="124">
        <v>847.39</v>
      </c>
    </row>
    <row r="10" spans="1:5" ht="15.75">
      <c r="A10" s="125" t="s">
        <v>67</v>
      </c>
      <c r="B10" s="101"/>
      <c r="C10" s="101"/>
      <c r="D10" s="124">
        <v>113199743.72</v>
      </c>
      <c r="E10" s="124">
        <v>9791476.84</v>
      </c>
    </row>
    <row r="11" spans="1:5" ht="15.75">
      <c r="A11" s="125"/>
      <c r="B11" s="101"/>
      <c r="C11" s="101"/>
      <c r="D11" s="124"/>
      <c r="E11" s="124"/>
    </row>
    <row r="12" spans="1:5" ht="15.75">
      <c r="A12" s="125"/>
      <c r="B12" s="101"/>
      <c r="C12" s="101"/>
      <c r="D12" s="124"/>
      <c r="E12" s="124"/>
    </row>
    <row r="13" spans="1:5" ht="15.75">
      <c r="A13" s="125"/>
      <c r="B13" s="101"/>
      <c r="C13" s="101"/>
      <c r="D13" s="124"/>
      <c r="E13" s="124"/>
    </row>
    <row r="14" spans="1:5" ht="15.75">
      <c r="A14" s="120" t="s">
        <v>92</v>
      </c>
      <c r="B14" s="101"/>
      <c r="C14" s="101"/>
      <c r="D14" s="119">
        <f>SUM(D16:D20)</f>
        <v>317213083.11</v>
      </c>
      <c r="E14" s="119">
        <f>SUM(E16:E19)</f>
        <v>158985845.59</v>
      </c>
    </row>
    <row r="15" spans="1:5" ht="15.75">
      <c r="A15" s="120"/>
      <c r="B15" s="101"/>
      <c r="C15" s="101"/>
      <c r="D15" s="124"/>
      <c r="E15" s="124"/>
    </row>
    <row r="16" spans="1:5" ht="15.75">
      <c r="A16" s="125"/>
      <c r="B16" s="101"/>
      <c r="C16" s="101"/>
      <c r="D16" s="124"/>
      <c r="E16" s="124"/>
    </row>
    <row r="17" spans="1:5" ht="15.75">
      <c r="A17" s="125"/>
      <c r="B17" s="101"/>
      <c r="C17" s="101"/>
      <c r="D17" s="124"/>
      <c r="E17" s="124"/>
    </row>
    <row r="18" spans="1:5" ht="15.75">
      <c r="A18" s="125" t="s">
        <v>68</v>
      </c>
      <c r="B18" s="101"/>
      <c r="C18" s="101"/>
      <c r="D18" s="124">
        <v>235200618.74</v>
      </c>
      <c r="E18" s="124">
        <v>128130000</v>
      </c>
    </row>
    <row r="19" spans="1:5" ht="15.75">
      <c r="A19" s="125" t="s">
        <v>69</v>
      </c>
      <c r="B19" s="101"/>
      <c r="C19" s="101"/>
      <c r="D19" s="124">
        <v>38176599.57</v>
      </c>
      <c r="E19" s="124">
        <v>30855845.59</v>
      </c>
    </row>
    <row r="20" spans="1:5" ht="15.75">
      <c r="A20" s="125" t="s">
        <v>117</v>
      </c>
      <c r="B20" s="101"/>
      <c r="C20" s="101"/>
      <c r="D20" s="124">
        <v>43835864.8</v>
      </c>
      <c r="E20" s="124" t="s">
        <v>118</v>
      </c>
    </row>
    <row r="21" spans="1:5" ht="15.75">
      <c r="A21" s="120"/>
      <c r="B21" s="101"/>
      <c r="C21" s="101"/>
      <c r="D21" s="124"/>
      <c r="E21" s="124"/>
    </row>
    <row r="22" spans="1:5" ht="15.75">
      <c r="A22" s="120"/>
      <c r="B22" s="101"/>
      <c r="C22" s="101"/>
      <c r="D22" s="124"/>
      <c r="E22" s="124"/>
    </row>
    <row r="23" spans="1:5" ht="15.75">
      <c r="A23" s="120"/>
      <c r="B23" s="101"/>
      <c r="C23" s="101"/>
      <c r="D23" s="124"/>
      <c r="E23" s="124"/>
    </row>
    <row r="24" spans="1:5" ht="15.75">
      <c r="A24" s="120"/>
      <c r="B24" s="170"/>
      <c r="C24" s="101"/>
      <c r="D24" s="124"/>
      <c r="E24" s="124"/>
    </row>
    <row r="25" spans="1:5" ht="15.75">
      <c r="A25" s="120"/>
      <c r="B25" s="101"/>
      <c r="C25" s="101"/>
      <c r="D25" s="119"/>
      <c r="E25" s="119"/>
    </row>
    <row r="26" spans="1:5" ht="15.75">
      <c r="A26" s="120"/>
      <c r="B26" s="101"/>
      <c r="C26" s="101"/>
      <c r="D26" s="119"/>
      <c r="E26" s="119"/>
    </row>
    <row r="27" spans="1:5" ht="15.75">
      <c r="A27" s="120" t="s">
        <v>96</v>
      </c>
      <c r="B27" s="101"/>
      <c r="C27" s="101"/>
      <c r="D27" s="172">
        <f>SUM(D29,D31,D33)</f>
        <v>352305421.2300005</v>
      </c>
      <c r="E27" s="172">
        <f>SUM(E29,E31,E33)</f>
        <v>646686507.1800003</v>
      </c>
    </row>
    <row r="28" spans="1:5" ht="15.75">
      <c r="A28" s="120"/>
      <c r="B28" s="101"/>
      <c r="C28" s="101"/>
      <c r="D28" s="119"/>
      <c r="E28" s="119"/>
    </row>
    <row r="29" spans="1:5" ht="15.75">
      <c r="A29" s="125" t="s">
        <v>70</v>
      </c>
      <c r="B29" s="101"/>
      <c r="C29" s="101"/>
      <c r="D29" s="124">
        <v>2964935689.57</v>
      </c>
      <c r="E29" s="124">
        <v>2964935689.57</v>
      </c>
    </row>
    <row r="30" spans="1:5" ht="15.75">
      <c r="A30" s="125"/>
      <c r="B30" s="101"/>
      <c r="C30" s="101"/>
      <c r="D30" s="124"/>
      <c r="E30" s="124"/>
    </row>
    <row r="31" spans="1:5" ht="15.75">
      <c r="A31" s="125" t="s">
        <v>71</v>
      </c>
      <c r="B31" s="101"/>
      <c r="C31" s="101"/>
      <c r="D31" s="124">
        <v>35116519.81</v>
      </c>
      <c r="E31" s="124">
        <v>17288203.77</v>
      </c>
    </row>
    <row r="32" spans="1:5" ht="15.75">
      <c r="A32" s="125"/>
      <c r="B32" s="101"/>
      <c r="C32" s="101"/>
      <c r="D32" s="127"/>
      <c r="E32" s="127"/>
    </row>
    <row r="33" spans="1:5" ht="15.75">
      <c r="A33" s="125" t="s">
        <v>72</v>
      </c>
      <c r="B33" s="101"/>
      <c r="C33" s="101"/>
      <c r="D33" s="172">
        <f>-2268607072.97-379139715.18</f>
        <v>-2647746788.1499996</v>
      </c>
      <c r="E33" s="172">
        <v>-2335537386.16</v>
      </c>
    </row>
    <row r="34" spans="1:5" ht="15.75">
      <c r="A34" s="125"/>
      <c r="B34" s="101"/>
      <c r="C34" s="101"/>
      <c r="D34" s="127"/>
      <c r="E34" s="127"/>
    </row>
    <row r="35" spans="1:5" ht="15.75">
      <c r="A35" s="132" t="s">
        <v>15</v>
      </c>
      <c r="B35" s="129"/>
      <c r="C35" s="129"/>
      <c r="D35" s="131">
        <f>SUM(D5,D14,D27)</f>
        <v>1565424593.5800004</v>
      </c>
      <c r="E35" s="131">
        <f>SUM(E5,E14,E27)</f>
        <v>1401599525.3000002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correia</cp:lastModifiedBy>
  <cp:lastPrinted>2019-12-11T13:19:04Z</cp:lastPrinted>
  <dcterms:created xsi:type="dcterms:W3CDTF">2017-05-04T16:41:53Z</dcterms:created>
  <dcterms:modified xsi:type="dcterms:W3CDTF">2019-12-11T13:19:36Z</dcterms:modified>
  <cp:category/>
  <cp:version/>
  <cp:contentType/>
  <cp:contentStatus/>
</cp:coreProperties>
</file>