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87" activeTab="0"/>
  </bookViews>
  <sheets>
    <sheet name="BALANÇO PATRIMONIAL" sheetId="1" r:id="rId1"/>
    <sheet name="DRE" sheetId="2" r:id="rId2"/>
    <sheet name="DRA" sheetId="3" r:id="rId3"/>
    <sheet name="DVA" sheetId="4" r:id="rId4"/>
    <sheet name="DMPL " sheetId="5" r:id="rId5"/>
    <sheet name="DFC Indireta" sheetId="6" r:id="rId6"/>
    <sheet name="Plan1" sheetId="7" r:id="rId7"/>
  </sheets>
  <externalReferences>
    <externalReference r:id="rId10"/>
    <externalReference r:id="rId11"/>
  </externalReferences>
  <definedNames>
    <definedName name="ANO">'[1]DRE - Trimestral'!$B$5</definedName>
    <definedName name="ANO_ACUM" localSheetId="5">#REF!</definedName>
    <definedName name="ANO_ACUM" localSheetId="4">#REF!</definedName>
    <definedName name="ANO_ACUM" localSheetId="2">#REF!</definedName>
    <definedName name="ANO_ACUM" localSheetId="3">#REF!</definedName>
    <definedName name="ANO_ACUM">#REF!</definedName>
    <definedName name="_xlnm.Print_Area" localSheetId="0">'BALANÇO PATRIMONIAL'!$A$1:$F$59</definedName>
    <definedName name="_xlnm.Print_Area" localSheetId="5">'DFC Indireta'!$A$1:$E$102</definedName>
    <definedName name="_xlnm.Print_Area" localSheetId="4">'DMPL '!$A$1:$G$46</definedName>
    <definedName name="_xlnm.Print_Area" localSheetId="2">'DRA'!$A$1:$F$54</definedName>
    <definedName name="_xlnm.Print_Area" localSheetId="3">'DVA'!$A$1:$E$104</definedName>
    <definedName name="Área_impressão_IM" localSheetId="5">#REF!</definedName>
    <definedName name="Área_impressão_IM" localSheetId="3">#REF!</definedName>
    <definedName name="Área_impressão_IM">#REF!</definedName>
    <definedName name="COMPLEMENTO">'[1]DRE - Trimestral'!$B$8</definedName>
    <definedName name="COMPLEMENTO_ACUM" localSheetId="5">#REF!</definedName>
    <definedName name="COMPLEMENTO_ACUM" localSheetId="4">#REF!</definedName>
    <definedName name="COMPLEMENTO_ACUM" localSheetId="2">#REF!</definedName>
    <definedName name="COMPLEMENTO_ACUM" localSheetId="3">#REF!</definedName>
    <definedName name="COMPLEMENTO_ACUM">#REF!</definedName>
    <definedName name="ESPACO">'[1]DRE - Trimestral'!$C$8</definedName>
    <definedName name="ESPACO_ACUM" localSheetId="5">#REF!</definedName>
    <definedName name="ESPACO_ACUM" localSheetId="4">#REF!</definedName>
    <definedName name="ESPACO_ACUM" localSheetId="2">#REF!</definedName>
    <definedName name="ESPACO_ACUM" localSheetId="3">#REF!</definedName>
    <definedName name="ESPACO_ACUM">#REF!</definedName>
    <definedName name="lst_DescDRE" localSheetId="4">#REF!</definedName>
    <definedName name="lst_DescDRE" localSheetId="2">#REF!</definedName>
    <definedName name="lst_DescDRE" localSheetId="3">#REF!</definedName>
    <definedName name="lst_DescDRE">#REF!</definedName>
    <definedName name="lst_Mes" localSheetId="3">#REF!</definedName>
    <definedName name="lst_Mes">#REF!</definedName>
    <definedName name="lst_Trimestre" localSheetId="4">#REF!</definedName>
    <definedName name="lst_Trimestre" localSheetId="2">#REF!</definedName>
    <definedName name="lst_Trimestre" localSheetId="3">#REF!</definedName>
    <definedName name="lst_Trimestre">#REF!</definedName>
    <definedName name="PERIODO">'[1]DRE - Trimestral'!$B$2</definedName>
    <definedName name="PERIODO_ACUM" localSheetId="5">#REF!</definedName>
    <definedName name="PERIODO_ACUM" localSheetId="4">#REF!</definedName>
    <definedName name="PERIODO_ACUM" localSheetId="2">#REF!</definedName>
    <definedName name="PERIODO_ACUM" localSheetId="3">#REF!</definedName>
    <definedName name="PERIODO_ACUM">#REF!</definedName>
    <definedName name="TRIMESTRE_1" localSheetId="5">'[1]Tabela Auxiliar'!$E$2</definedName>
    <definedName name="TRIMESTRE_1" localSheetId="4">'[1]Tabela Auxiliar'!$E$2</definedName>
    <definedName name="TRIMESTRE_1" localSheetId="2">'[1]Tabela Auxiliar'!$E$2</definedName>
    <definedName name="TRIMESTRE_1" localSheetId="3">'[1]Tabela Auxiliar'!$E$2</definedName>
    <definedName name="TRIMESTRE_1">'[2]Tabela Auxiliar'!$E$2</definedName>
    <definedName name="TRIMESTRE_2" localSheetId="5">'[1]Tabela Auxiliar'!$E$3</definedName>
    <definedName name="TRIMESTRE_2" localSheetId="4">'[1]Tabela Auxiliar'!$E$3</definedName>
    <definedName name="TRIMESTRE_2" localSheetId="2">'[1]Tabela Auxiliar'!$E$3</definedName>
    <definedName name="TRIMESTRE_2" localSheetId="3">'[1]Tabela Auxiliar'!$E$3</definedName>
    <definedName name="TRIMESTRE_2">'[2]Tabela Auxiliar'!$E$3</definedName>
    <definedName name="TRIMESTRE_3" localSheetId="5">'[1]Tabela Auxiliar'!$E$4</definedName>
    <definedName name="TRIMESTRE_3" localSheetId="4">'[1]Tabela Auxiliar'!$E$4</definedName>
    <definedName name="TRIMESTRE_3" localSheetId="2">'[1]Tabela Auxiliar'!$E$4</definedName>
    <definedName name="TRIMESTRE_3" localSheetId="3">'[1]Tabela Auxiliar'!$E$4</definedName>
    <definedName name="TRIMESTRE_3">'[2]Tabela Auxiliar'!$E$4</definedName>
  </definedNames>
  <calcPr fullCalcOnLoad="1"/>
</workbook>
</file>

<file path=xl/sharedStrings.xml><?xml version="1.0" encoding="utf-8"?>
<sst xmlns="http://schemas.openxmlformats.org/spreadsheetml/2006/main" count="344" uniqueCount="209">
  <si>
    <t>MINISTÉRIO DA AGRICULTURA, PECUÁRIA E ABASTECIMENTO - MAPA</t>
  </si>
  <si>
    <t>EMPRESA BRASILEIRA DE PESQUISA AGROPECUÁRIA - EMBRAPA</t>
  </si>
  <si>
    <t>R$</t>
  </si>
  <si>
    <t/>
  </si>
  <si>
    <t xml:space="preserve">A T I V O </t>
  </si>
  <si>
    <t xml:space="preserve">P A S S I V O </t>
  </si>
  <si>
    <t xml:space="preserve">          Amortização de Software........................................................................................</t>
  </si>
  <si>
    <t>TOTAL DO ATIVO..........................................................................................................................................</t>
  </si>
  <si>
    <t>TOTAL DO PASSIVO...................................................................................................</t>
  </si>
  <si>
    <t>MINISTÉRIO DA AGRICULTURA, PECUÁRIA E  ABASTECIMENTO - MAPA</t>
  </si>
  <si>
    <t>CAIXA LÍQUIDO PROVENIENTE DAS ATIVIDADES OPERACIONAIS..............................................................................................................................................</t>
  </si>
  <si>
    <t>CAIXA LÍQUIDO PROVENIENTE DAS ATIVIDADES DE INVESTIMENTOS...................................................................................................................................................................</t>
  </si>
  <si>
    <t>REDUÇÃO/AUMENTO LÍQUIDO DE CAIXA E EQUIVALENTE DE CAIXA.............................................................................................................................................................................</t>
  </si>
  <si>
    <t>SALDO INICIAL - CAIXA E EQUIVALENTE DE CAIXA.....................................................................................................................................................................................................</t>
  </si>
  <si>
    <t>SALDO FINAL - CAIXA E EQUIVALENTE DE CAIXA.........................................................................................................................................................................................</t>
  </si>
  <si>
    <t>MINISTÉRIO DA AGRICULTURA, PECUÁRIA E ABASTECIMENTO  - MAPA</t>
  </si>
  <si>
    <t xml:space="preserve"> HISTÓRICO</t>
  </si>
  <si>
    <t>CAPITAL</t>
  </si>
  <si>
    <t>Ajustes Patrimoniais de Exercícios Anteriores........................................................</t>
  </si>
  <si>
    <t>( = ) Resultado Líquido Abrangente.......................................................................................................</t>
  </si>
  <si>
    <t>CNPJ: 00.348.003/0001-10</t>
  </si>
  <si>
    <t>( = ) Resultado Antes das Receitas e Despesas Financeiras............................................................................................................</t>
  </si>
  <si>
    <t>RECEITAS</t>
  </si>
  <si>
    <t>INSUMOS ADQUIRIDOS</t>
  </si>
  <si>
    <t>VALOR ADICIONADO BRUTO</t>
  </si>
  <si>
    <t xml:space="preserve">VALOR ADICIONADO RECEBIDO EM TRANSFERÊNCIA </t>
  </si>
  <si>
    <t>VALOR ADICIONADO TOTAL A DISTRIBUIR</t>
  </si>
  <si>
    <t xml:space="preserve">DISTRIBUIÇÃO DO VALOR ADICIONADO </t>
  </si>
  <si>
    <r>
      <t xml:space="preserve">( =) Resultado Líquido do Exercício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</t>
    </r>
  </si>
  <si>
    <t>ATIVIDADES DE FINANCIAMENTO</t>
  </si>
  <si>
    <t>ATIVIDADES OPERACIONAIS</t>
  </si>
  <si>
    <t>ATIVIDADES DE INVESTIMENTOS</t>
  </si>
  <si>
    <t xml:space="preserve">          Aumento de Capital .....................................................................................................................................................................................................</t>
  </si>
  <si>
    <t>CIRCULANTE ..................................................................................................................................................</t>
  </si>
  <si>
    <t>CIRCULANTE.................................................................................................................................</t>
  </si>
  <si>
    <t>NÃO CIRCULANTE ..............................................................................................................................................</t>
  </si>
  <si>
    <t>NÃO CIRCULANTE ...............................................................................................................................................</t>
  </si>
  <si>
    <t>PATRIMÔNIO LÍQUIDO ........................................................................................................................</t>
  </si>
  <si>
    <t>8         Outras...............................................................................................................................................................................</t>
  </si>
  <si>
    <t>-</t>
  </si>
  <si>
    <t>3      Receitas Relativas à Construção de Ativos Próprios........................................................................................................................................................................................................</t>
  </si>
  <si>
    <t>4      Provisões  - Reversão / (Constituição)........................................................................................................................................................................................................</t>
  </si>
  <si>
    <t>Transferência p/Aumento de Capital ..............................................................</t>
  </si>
  <si>
    <t>Transferência p/Aumento de Capital PNC......................................................</t>
  </si>
  <si>
    <t xml:space="preserve">   (Ganho)/Perda de Equivalência Patrimonial .................................................................................................................................................................................</t>
  </si>
  <si>
    <t xml:space="preserve">   Depreciação e Amortização....................................................................................................................................................................................</t>
  </si>
  <si>
    <t xml:space="preserve">   Lucro (Prejuízo) Líquido .........................................................................................................................................................</t>
  </si>
  <si>
    <t xml:space="preserve">   Variação Monetária dos Investimentos em  Ações ..............................................................................................................</t>
  </si>
  <si>
    <t xml:space="preserve">   Baixa do Investimento.................................................................................................................................................................................</t>
  </si>
  <si>
    <t xml:space="preserve">      Adiantamentos Concedidos a Pessoal..............................................................................................................</t>
  </si>
  <si>
    <r>
      <t xml:space="preserve">( +/- ) Resultado na equivalência Patrimonial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</t>
    </r>
  </si>
  <si>
    <t>( = ) Lucro Bruto.................................................................................................................................................................</t>
  </si>
  <si>
    <r>
      <t xml:space="preserve">      Convênios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</t>
    </r>
  </si>
  <si>
    <t>( = ) Receita Líquida............................................................................................................................................................</t>
  </si>
  <si>
    <t>DEZEMBRO 2020</t>
  </si>
  <si>
    <t xml:space="preserve">          Software....................................................................................................................</t>
  </si>
  <si>
    <t xml:space="preserve">       Software.........................................................................................................................</t>
  </si>
  <si>
    <r>
      <t xml:space="preserve">          Depreciação/Amortização de Bens Imóveis </t>
    </r>
    <r>
      <rPr>
        <sz val="8"/>
        <rFont val="Times New Roman"/>
        <family val="1"/>
      </rPr>
      <t>........................................................................................</t>
    </r>
  </si>
  <si>
    <r>
      <t xml:space="preserve">          Depreciação de Bens Móveis </t>
    </r>
    <r>
      <rPr>
        <sz val="8"/>
        <rFont val="Times New Roman"/>
        <family val="1"/>
      </rPr>
      <t>.........................................................................................</t>
    </r>
  </si>
  <si>
    <r>
      <t xml:space="preserve">   </t>
    </r>
    <r>
      <rPr>
        <u val="single"/>
        <sz val="8"/>
        <rFont val="Times New Roman"/>
        <family val="1"/>
      </rPr>
      <t>IMOBILIZADO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</t>
    </r>
  </si>
  <si>
    <r>
      <t xml:space="preserve">        Outros Investimentos </t>
    </r>
    <r>
      <rPr>
        <b/>
        <sz val="8"/>
        <rFont val="Times New Roman"/>
        <family val="1"/>
      </rPr>
      <t>(Nota 11)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</t>
    </r>
  </si>
  <si>
    <r>
      <t xml:space="preserve">        Participações Societárias - pelo Custo </t>
    </r>
    <r>
      <rPr>
        <b/>
        <sz val="8"/>
        <rFont val="Times New Roman"/>
        <family val="1"/>
      </rPr>
      <t>(Nota 10)..</t>
    </r>
    <r>
      <rPr>
        <sz val="8"/>
        <rFont val="Times New Roman"/>
        <family val="1"/>
      </rPr>
      <t>.......................................................................................</t>
    </r>
  </si>
  <si>
    <r>
      <t xml:space="preserve">        Outras Provisões pelo MEP </t>
    </r>
    <r>
      <rPr>
        <b/>
        <sz val="8"/>
        <rFont val="Times New Roman"/>
        <family val="1"/>
      </rPr>
      <t>(Nota 9) .</t>
    </r>
    <r>
      <rPr>
        <sz val="8"/>
        <rFont val="Times New Roman"/>
        <family val="1"/>
      </rPr>
      <t>....................................................................</t>
    </r>
  </si>
  <si>
    <r>
      <t xml:space="preserve">        Participações Societárias - pelo MEP </t>
    </r>
    <r>
      <rPr>
        <b/>
        <sz val="8"/>
        <rFont val="Times New Roman"/>
        <family val="1"/>
      </rPr>
      <t>(Nota 8)</t>
    </r>
    <r>
      <rPr>
        <sz val="8"/>
        <rFont val="Times New Roman"/>
        <family val="1"/>
      </rPr>
      <t>...............................................................................</t>
    </r>
  </si>
  <si>
    <r>
      <t xml:space="preserve">   </t>
    </r>
    <r>
      <rPr>
        <u val="single"/>
        <sz val="8"/>
        <rFont val="Times New Roman"/>
        <family val="1"/>
      </rPr>
      <t>INVESTIMENTOS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</t>
    </r>
  </si>
  <si>
    <t xml:space="preserve">      Outros Créditos e Valores.................................................................................. </t>
  </si>
  <si>
    <t xml:space="preserve">      Duplicatas e Títulos em Contencioso....................................................................</t>
  </si>
  <si>
    <t xml:space="preserve">      Depósitos para Recursos  Judiciais..................................................................</t>
  </si>
  <si>
    <t xml:space="preserve">      Depósitos Judiciais.................................................................................................</t>
  </si>
  <si>
    <t xml:space="preserve">      Créditos por Dano ao Patrimônio......................................................................</t>
  </si>
  <si>
    <r>
      <t xml:space="preserve">     REALIZÁVEL A LONGO PRAZO </t>
    </r>
    <r>
      <rPr>
        <b/>
        <sz val="8"/>
        <rFont val="Times New Roman"/>
        <family val="1"/>
      </rPr>
      <t xml:space="preserve"> (Nota 7)</t>
    </r>
    <r>
      <rPr>
        <sz val="8"/>
        <rFont val="Times New Roman"/>
        <family val="1"/>
      </rPr>
      <t>.................................................................................................................</t>
    </r>
  </si>
  <si>
    <r>
      <t xml:space="preserve">   </t>
    </r>
    <r>
      <rPr>
        <u val="single"/>
        <sz val="8"/>
        <rFont val="Times New Roman"/>
        <family val="1"/>
      </rPr>
      <t>DESPESAS PAGAS ANTECIPADAMENTE</t>
    </r>
    <r>
      <rPr>
        <sz val="8"/>
        <rFont val="Times New Roman"/>
        <family val="1"/>
      </rPr>
      <t xml:space="preserve"> .......................................................................</t>
    </r>
  </si>
  <si>
    <r>
      <t xml:space="preserve">   </t>
    </r>
    <r>
      <rPr>
        <u val="single"/>
        <sz val="8"/>
        <rFont val="Times New Roman"/>
        <family val="1"/>
      </rPr>
      <t>ESTOQUES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(Nota 6)</t>
    </r>
    <r>
      <rPr>
        <sz val="8"/>
        <rFont val="Times New Roman"/>
        <family val="1"/>
      </rPr>
      <t>...........................................................................................................</t>
    </r>
  </si>
  <si>
    <t xml:space="preserve">      Outros Créditos a Receber .....................................................................................</t>
  </si>
  <si>
    <t xml:space="preserve">      Adiantamento – Termo Execução Descentralizada...........................................</t>
  </si>
  <si>
    <r>
      <t xml:space="preserve">      Outras Obrigações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.........................................................................................................</t>
    </r>
  </si>
  <si>
    <t xml:space="preserve">      Tributos a Recuperar / Compensar .....................................................................</t>
  </si>
  <si>
    <r>
      <t xml:space="preserve">   </t>
    </r>
    <r>
      <rPr>
        <u val="single"/>
        <sz val="8"/>
        <rFont val="Times New Roman"/>
        <family val="1"/>
      </rPr>
      <t>CRÉDITOS A CURTO PRAZO</t>
    </r>
    <r>
      <rPr>
        <b/>
        <u val="single"/>
        <sz val="8"/>
        <rFont val="Times New Roman"/>
        <family val="1"/>
      </rPr>
      <t xml:space="preserve"> (Nota 5)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..................................................................................................................................................</t>
    </r>
  </si>
  <si>
    <r>
      <t xml:space="preserve">      Consignações </t>
    </r>
    <r>
      <rPr>
        <b/>
        <sz val="8"/>
        <rFont val="Times New Roman"/>
        <family val="1"/>
      </rPr>
      <t>(Nota 17)</t>
    </r>
    <r>
      <rPr>
        <sz val="8"/>
        <rFont val="Times New Roman"/>
        <family val="1"/>
      </rPr>
      <t>..............................................................................................</t>
    </r>
  </si>
  <si>
    <r>
      <t xml:space="preserve">      Fornecedores e Contas a Pagar </t>
    </r>
    <r>
      <rPr>
        <b/>
        <sz val="8"/>
        <rFont val="Times New Roman"/>
        <family val="1"/>
      </rPr>
      <t>(Nota 16)</t>
    </r>
    <r>
      <rPr>
        <sz val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</si>
  <si>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Caixa e Equivalentes de Caixa </t>
    </r>
    <r>
      <rPr>
        <b/>
        <sz val="8"/>
        <rFont val="Times New Roman"/>
        <family val="1"/>
      </rPr>
      <t>(Nota 4)</t>
    </r>
    <r>
      <rPr>
        <sz val="8"/>
        <rFont val="Times New Roman"/>
        <family val="1"/>
      </rPr>
      <t xml:space="preserve"> .....................................................................................................</t>
    </r>
  </si>
  <si>
    <r>
      <t xml:space="preserve">      Obrigações Trab. Previdenciárias e Assistenciais</t>
    </r>
    <r>
      <rPr>
        <b/>
        <sz val="8"/>
        <rFont val="Times New Roman"/>
        <family val="1"/>
      </rPr>
      <t xml:space="preserve"> (Nota 15)</t>
    </r>
    <r>
      <rPr>
        <sz val="8"/>
        <rFont val="Times New Roman"/>
        <family val="1"/>
      </rPr>
      <t>...............................................................................................................</t>
    </r>
  </si>
  <si>
    <r>
      <t xml:space="preserve">   </t>
    </r>
    <r>
      <rPr>
        <u val="single"/>
        <sz val="8"/>
        <rFont val="Times New Roman"/>
        <family val="1"/>
      </rPr>
      <t>DISPONÍVEL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</t>
    </r>
  </si>
  <si>
    <r>
      <t xml:space="preserve">( =) Resultado Líquido do Exercício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...............................................................................................................................</t>
    </r>
  </si>
  <si>
    <r>
      <t xml:space="preserve">( - ) Despesas Operacionais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</t>
    </r>
  </si>
  <si>
    <r>
      <t xml:space="preserve">( + ) Receitas  Operacionais 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</t>
    </r>
  </si>
  <si>
    <t>PREJUÍZOS ACUMULADOS</t>
  </si>
  <si>
    <t>Resultado do Exercício........................................................................................</t>
  </si>
  <si>
    <t>Resultado do Exercício ..................................................................................</t>
  </si>
  <si>
    <t>ADIANTAMENTO PARA FUTURO AUMENTO DE CAPITAL  (AFAC)</t>
  </si>
  <si>
    <t>Adiantamento p/Aumento de Capital.............................................................</t>
  </si>
  <si>
    <t xml:space="preserve">          Adiantamento Para Futuro Aumento de Capital - PNC...................................................................................................................................................................................................</t>
  </si>
  <si>
    <t xml:space="preserve">          Adiantamento Para Futuro Aumento de Capital - PL....................................................................................................</t>
  </si>
  <si>
    <t>CAIXA LÍQUIDO PROVENIENTE DAS ATIVIDADES DE FINANCIAMENTO..............................................................................................................................................</t>
  </si>
  <si>
    <t>8         Receitas Financeiras .....................................................................................................................................................................................................</t>
  </si>
  <si>
    <t>10         Pessoal.............................................................................................................................................................</t>
  </si>
  <si>
    <t>10.1      Remuneração Direta..................................................................................................................................................</t>
  </si>
  <si>
    <t>10.2      Benefícios........................................................................................................................................................</t>
  </si>
  <si>
    <t>10.3      FGTS ...........................................................................................................................................................</t>
  </si>
  <si>
    <t>10.4      Contribuição a Entidade Fechada de Previdência (Ceres)..................................................................................</t>
  </si>
  <si>
    <t>10.5      Indenizações e Restituições Trabalhistas.......................................................................................................................</t>
  </si>
  <si>
    <t>11         Impostos, Taxas e Contribuições.....................................................................................................................................................................................................</t>
  </si>
  <si>
    <t>11.1      Federais ...........................................................................................................................................................</t>
  </si>
  <si>
    <t>11.2      Estaduais..........................................................................................................................................................</t>
  </si>
  <si>
    <t>11.3      Municipais..........................................................................................................................................................</t>
  </si>
  <si>
    <t>12         Remuneração de Capital de Terceiros ....................................................................................................</t>
  </si>
  <si>
    <t>12.1      Despesas Financeiras ..................................................................................................................................................</t>
  </si>
  <si>
    <t>12.2      Outras Despesas............................................................................................................................................</t>
  </si>
  <si>
    <t>13         Remuneração de Capital Próprio................................................................................................................................................</t>
  </si>
  <si>
    <t>13.1      Lucros / Prejuízos do Exercício.......................................................................................................................................................................................................</t>
  </si>
  <si>
    <t>2        Outras Receitas........................................................................................................................................................................................................</t>
  </si>
  <si>
    <r>
      <t xml:space="preserve">       Bens Móveis</t>
    </r>
    <r>
      <rPr>
        <b/>
        <sz val="8"/>
        <color indexed="8"/>
        <rFont val="Times New Roman"/>
        <family val="1"/>
      </rPr>
      <t xml:space="preserve"> (Nota 12)</t>
    </r>
    <r>
      <rPr>
        <sz val="8"/>
        <color indexed="8"/>
        <rFont val="Times New Roman"/>
        <family val="1"/>
      </rPr>
      <t>.............................................................................................................</t>
    </r>
  </si>
  <si>
    <r>
      <t xml:space="preserve">       Bens Imóveis</t>
    </r>
    <r>
      <rPr>
        <b/>
        <sz val="8"/>
        <color indexed="8"/>
        <rFont val="Times New Roman"/>
        <family val="1"/>
      </rPr>
      <t xml:space="preserve"> (Nota 13 ).</t>
    </r>
    <r>
      <rPr>
        <sz val="8"/>
        <color indexed="8"/>
        <rFont val="Times New Roman"/>
        <family val="1"/>
      </rPr>
      <t>........................................................................................................</t>
    </r>
  </si>
  <si>
    <r>
      <t xml:space="preserve">   </t>
    </r>
    <r>
      <rPr>
        <u val="single"/>
        <sz val="8"/>
        <rFont val="Times New Roman"/>
        <family val="1"/>
      </rPr>
      <t>INTANGÍVEL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(Nota 14)</t>
    </r>
    <r>
      <rPr>
        <sz val="8"/>
        <rFont val="Times New Roman"/>
        <family val="1"/>
      </rPr>
      <t>............................................................................................................................................</t>
    </r>
  </si>
  <si>
    <r>
      <t xml:space="preserve">      Transferências Financeiras a Comprovar </t>
    </r>
    <r>
      <rPr>
        <b/>
        <sz val="8"/>
        <rFont val="Times New Roman"/>
        <family val="1"/>
      </rPr>
      <t>(Nota 19)</t>
    </r>
    <r>
      <rPr>
        <sz val="8"/>
        <rFont val="Times New Roman"/>
        <family val="1"/>
      </rPr>
      <t>..............................................</t>
    </r>
  </si>
  <si>
    <r>
      <t xml:space="preserve">     Provisões a Longo Prazo </t>
    </r>
    <r>
      <rPr>
        <b/>
        <sz val="8"/>
        <rFont val="Times New Roman"/>
        <family val="1"/>
      </rPr>
      <t>(Nota 20)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.............................................................................................................................................................</t>
    </r>
  </si>
  <si>
    <r>
      <t xml:space="preserve">      Resultados Acumulados </t>
    </r>
    <r>
      <rPr>
        <b/>
        <sz val="8"/>
        <rFont val="Times New Roman"/>
        <family val="1"/>
      </rPr>
      <t>(Nota 23)</t>
    </r>
    <r>
      <rPr>
        <sz val="8"/>
        <rFont val="Times New Roman"/>
        <family val="1"/>
      </rPr>
      <t>.........................................................................................................................</t>
    </r>
  </si>
  <si>
    <r>
      <t xml:space="preserve">( + ) Receitas com Vendas e Serviços </t>
    </r>
    <r>
      <rPr>
        <b/>
        <sz val="12"/>
        <color indexed="8"/>
        <rFont val="Times New Roman"/>
        <family val="1"/>
      </rPr>
      <t>(Nota 24)</t>
    </r>
    <r>
      <rPr>
        <sz val="12"/>
        <color indexed="8"/>
        <rFont val="Times New Roman"/>
        <family val="1"/>
      </rPr>
      <t>...................................................................................................</t>
    </r>
  </si>
  <si>
    <r>
      <t xml:space="preserve">( - ) Custo das Mercadorias e Serviços Vendidos </t>
    </r>
    <r>
      <rPr>
        <b/>
        <sz val="12"/>
        <rFont val="Times New Roman"/>
        <family val="1"/>
      </rPr>
      <t>(Nota 26</t>
    </r>
    <r>
      <rPr>
        <sz val="12"/>
        <rFont val="Times New Roman"/>
        <family val="1"/>
      </rPr>
      <t>)....................................................................................................</t>
    </r>
  </si>
  <si>
    <r>
      <t xml:space="preserve">      Doações</t>
    </r>
    <r>
      <rPr>
        <vertAlign val="super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(Nota 27)</t>
    </r>
    <r>
      <rPr>
        <b/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.........................................................................................................................................................................</t>
    </r>
  </si>
  <si>
    <r>
      <t xml:space="preserve">      Despesas Administrativas </t>
    </r>
    <r>
      <rPr>
        <b/>
        <sz val="12"/>
        <rFont val="Times New Roman"/>
        <family val="1"/>
      </rPr>
      <t>(Nota 28)</t>
    </r>
    <r>
      <rPr>
        <sz val="12"/>
        <rFont val="Times New Roman"/>
        <family val="1"/>
      </rPr>
      <t>...........................................................................................................................</t>
    </r>
  </si>
  <si>
    <r>
      <t xml:space="preserve">      (-) Convênios</t>
    </r>
    <r>
      <rPr>
        <sz val="8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(Nota 29 )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........................................................................................................................................................................</t>
    </r>
  </si>
  <si>
    <r>
      <t xml:space="preserve">( +/- ) Outras Receitas/ Despesas  </t>
    </r>
    <r>
      <rPr>
        <b/>
        <sz val="12"/>
        <rFont val="Times New Roman"/>
        <family val="1"/>
      </rPr>
      <t>(Nota 30)</t>
    </r>
    <r>
      <rPr>
        <sz val="12"/>
        <rFont val="Times New Roman"/>
        <family val="1"/>
      </rPr>
      <t>...............................................................................................................................</t>
    </r>
  </si>
  <si>
    <r>
      <t xml:space="preserve">( + ) Receitas Financeiras </t>
    </r>
    <r>
      <rPr>
        <b/>
        <sz val="12"/>
        <rFont val="Times New Roman"/>
        <family val="1"/>
      </rPr>
      <t>(Nota 31)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</si>
  <si>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( - ) Despesas Financeiras </t>
    </r>
    <r>
      <rPr>
        <b/>
        <sz val="12"/>
        <rFont val="Times New Roman"/>
        <family val="1"/>
      </rPr>
      <t>(Nota 32)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</si>
  <si>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  Subvenção  </t>
    </r>
    <r>
      <rPr>
        <b/>
        <sz val="12"/>
        <rFont val="Times New Roman"/>
        <family val="1"/>
      </rPr>
      <t>(Nota 33)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.......................................................................................................................................................</t>
    </r>
  </si>
  <si>
    <t xml:space="preserve">   Provisões Processos Judiciais ...................................................................................................................................................................</t>
  </si>
  <si>
    <t xml:space="preserve">   Baixas do Imobilizado ....................................................................................................................................................................</t>
  </si>
  <si>
    <t xml:space="preserve">   Doações do Imobilizado/Intangível................................................................................................................................................. ...</t>
  </si>
  <si>
    <t xml:space="preserve">  Aumento (Diminuição ) das contas dos grupos do Ativo e Passivo Criculante:</t>
  </si>
  <si>
    <t xml:space="preserve">      Adiantamentos a Unidades e Entidades.........................................................................................................................................................</t>
  </si>
  <si>
    <t xml:space="preserve">      Tributos a Recuperar / Compensar ....................................................................................................................................................................</t>
  </si>
  <si>
    <t xml:space="preserve">      Adiantamento – Termo Execução Descentralizada..........................................................................................................................................</t>
  </si>
  <si>
    <t xml:space="preserve">      Outros Créditos a Receber ....................................................................................................................................................................................</t>
  </si>
  <si>
    <t xml:space="preserve">     Despesas Antecipadas ........................................................................................................................................................................</t>
  </si>
  <si>
    <t xml:space="preserve">      Créditos por Dano ao Patrimônio.....................................................................................................................................................................</t>
  </si>
  <si>
    <t xml:space="preserve">      Depósitos Judiciais...............................................................................................................................................................................................</t>
  </si>
  <si>
    <t xml:space="preserve">      Depósitos para Recursos  Judiciais.................................................................................................................................................................</t>
  </si>
  <si>
    <t xml:space="preserve">      Duplicatas e Títulos em Contencioso...................................................................................................................................................................</t>
  </si>
  <si>
    <t xml:space="preserve">      Outros Créditos e Valores..........................................................................................................................................................................</t>
  </si>
  <si>
    <t xml:space="preserve">       Aumento Ativo Imobilizado/Intangível................................................................................................................................</t>
  </si>
  <si>
    <t xml:space="preserve">   Atualização da AFAC (Despesas Financeiras ).................................................................................................................................................................</t>
  </si>
  <si>
    <t xml:space="preserve">   Ajustes no Ativo Imobilizado/Intangível................................................................................................................................</t>
  </si>
  <si>
    <t xml:space="preserve">   Ajuste no Passivo.....................................................................................................................................................................................</t>
  </si>
  <si>
    <r>
      <t xml:space="preserve">      Capital Social </t>
    </r>
    <r>
      <rPr>
        <b/>
        <sz val="8"/>
        <rFont val="Times New Roman"/>
        <family val="1"/>
      </rPr>
      <t>(Nota 21)</t>
    </r>
    <r>
      <rPr>
        <sz val="8"/>
        <rFont val="Times New Roman"/>
        <family val="1"/>
      </rPr>
      <t xml:space="preserve"> ...........................................................................................................................</t>
    </r>
  </si>
  <si>
    <r>
      <t xml:space="preserve">      Adiantamento Futuro Aumento de Capital (AFAC) </t>
    </r>
    <r>
      <rPr>
        <b/>
        <sz val="8"/>
        <rFont val="Times New Roman"/>
        <family val="1"/>
      </rPr>
      <t>(Nota 22)</t>
    </r>
    <r>
      <rPr>
        <sz val="8"/>
        <rFont val="Times New Roman"/>
        <family val="1"/>
      </rPr>
      <t xml:space="preserve"> .........................</t>
    </r>
  </si>
  <si>
    <r>
      <t xml:space="preserve">      Tributos a Recuperar / Compensar </t>
    </r>
    <r>
      <rPr>
        <b/>
        <sz val="8"/>
        <color indexed="8"/>
        <rFont val="Times New Roman"/>
        <family val="1"/>
      </rPr>
      <t>(Nota 5)</t>
    </r>
    <r>
      <rPr>
        <sz val="8"/>
        <color indexed="8"/>
        <rFont val="Times New Roman"/>
        <family val="1"/>
      </rPr>
      <t>.....................................................................</t>
    </r>
  </si>
  <si>
    <t>6       DEPRECIAÇÃO E  AMORTIZAÇÃO</t>
  </si>
  <si>
    <t>4         Materiais, Energia, Serviços de Terceiros e Outros.....................................................................................................................................................................................................</t>
  </si>
  <si>
    <t>5         Perda / Recuperação de Valores  (Ações) Ativos............................................................................................................................................................</t>
  </si>
  <si>
    <t>3         Custos das Mercadorias e dos Serviços Vendidos................................................................................................................</t>
  </si>
  <si>
    <t>VALOR ADICIONADO LÍQUIDO PRODUZIDO PELA EMPRESA</t>
  </si>
  <si>
    <t>9         Subvenções.....................................................................................................................................................................................................</t>
  </si>
  <si>
    <t>PATRIMONIO LÍQUIDO</t>
  </si>
  <si>
    <t>MARÇO 2021</t>
  </si>
  <si>
    <t>MARÇO / 2021</t>
  </si>
  <si>
    <t>MARÇO / 2020</t>
  </si>
  <si>
    <t>MARÇO /  2021</t>
  </si>
  <si>
    <t>MARÇO 2020</t>
  </si>
  <si>
    <t>Saldo Inicial do Exercício de 2021....................................................................................................</t>
  </si>
  <si>
    <t>Saldo Inicial do Exercício de 2020...................................................................................................</t>
  </si>
  <si>
    <t>DEMONSTRAÇÃO DAS MUTAÇÕES DO PATRIMÔNIO LÍQUIDO DOS EXERCÍCIOS DE 2021 E 2020</t>
  </si>
  <si>
    <t>DEMONSTRAÇÃO DO VALOR ADICIONADO EXERCÍCIOS  DE 2021 E 2020</t>
  </si>
  <si>
    <t>DEMONSTRAÇÃO DO RESULTADO ABRANGENTE DE 2021 E 2020</t>
  </si>
  <si>
    <t>DEMONSTRAÇÃO DO RESULTADO DOS EXERCÍCIOS DE  2021 E 2020</t>
  </si>
  <si>
    <t>BALANÇO PATRIMONIAL DOS EXERCÍCIOS DE 2021 E 2020</t>
  </si>
  <si>
    <t xml:space="preserve">      Faturas/duplicatas a receber..............................................................................................................</t>
  </si>
  <si>
    <t xml:space="preserve">      Ajuste de Perdas das Duplicatas e Títulos em Contencioso..............................</t>
  </si>
  <si>
    <r>
      <t xml:space="preserve">( - ) Imposto s/ Vendas e Serviços </t>
    </r>
    <r>
      <rPr>
        <b/>
        <sz val="12"/>
        <color indexed="8"/>
        <rFont val="Times New Roman"/>
        <family val="1"/>
      </rPr>
      <t>(Nota 25)</t>
    </r>
    <r>
      <rPr>
        <sz val="12"/>
        <color indexed="8"/>
        <rFont val="Times New Roman"/>
        <family val="1"/>
      </rPr>
      <t>......................................................................................................</t>
    </r>
  </si>
  <si>
    <r>
      <t xml:space="preserve">          Bens Móveis </t>
    </r>
    <r>
      <rPr>
        <sz val="8"/>
        <rFont val="Times New Roman"/>
        <family val="1"/>
      </rPr>
      <t>......................................................................,,,,,,,..................</t>
    </r>
  </si>
  <si>
    <r>
      <t xml:space="preserve">          Bens Imóveis </t>
    </r>
    <r>
      <rPr>
        <sz val="8"/>
        <rFont val="Times New Roman"/>
        <family val="1"/>
      </rPr>
      <t>..............................................................................................</t>
    </r>
  </si>
  <si>
    <t xml:space="preserve">      Adiantamentos a Entidades...............................................................................</t>
  </si>
  <si>
    <r>
      <t xml:space="preserve">      Crédito a Rec por Acerto Financ c/ Servidores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............................................</t>
    </r>
  </si>
  <si>
    <r>
      <t xml:space="preserve">      Convênios e Instrumentos Congêneres ..</t>
    </r>
    <r>
      <rPr>
        <sz val="8"/>
        <rFont val="Times New Roman"/>
        <family val="1"/>
      </rPr>
      <t xml:space="preserve">................................................... </t>
    </r>
  </si>
  <si>
    <r>
      <t xml:space="preserve">      Plano de Desligamento Incentivado - PDI </t>
    </r>
    <r>
      <rPr>
        <b/>
        <sz val="8"/>
        <rFont val="Times New Roman"/>
        <family val="1"/>
      </rPr>
      <t>(Nota 18)</t>
    </r>
    <r>
      <rPr>
        <sz val="8"/>
        <rFont val="Times New Roman"/>
        <family val="1"/>
      </rPr>
      <t>..........................................................</t>
    </r>
  </si>
  <si>
    <r>
      <t xml:space="preserve">     Plano de Desligamento Incentivado - PDI </t>
    </r>
    <r>
      <rPr>
        <b/>
        <sz val="8"/>
        <rFont val="Times New Roman"/>
        <family val="1"/>
      </rPr>
      <t xml:space="preserve"> (Nota 18)</t>
    </r>
    <r>
      <rPr>
        <sz val="8"/>
        <color indexed="10"/>
        <rFont val="Times New Roman"/>
        <family val="1"/>
      </rPr>
      <t>..</t>
    </r>
    <r>
      <rPr>
        <sz val="8"/>
        <rFont val="Times New Roman"/>
        <family val="1"/>
      </rPr>
      <t>..........................................</t>
    </r>
  </si>
  <si>
    <t>( = ) Resultado antes da Subvenção..................................................................................................................................</t>
  </si>
  <si>
    <t>( = ) Resultado antes dos Tributos sobre o Lucro............................................................................................................</t>
  </si>
  <si>
    <t>10.6      Pessoal Requisitado de Outros Órgãos .......................................................................................................</t>
  </si>
  <si>
    <t>SALDO EM 31 DE MARÇO / 2021.......................................................</t>
  </si>
  <si>
    <t>Adiantamento p/Aumento de Capital.........................................................</t>
  </si>
  <si>
    <t>Transferência p/Aumento de Capital.........................................................</t>
  </si>
  <si>
    <t>SALDO EM 31 DE MARÇO / 2020.......................................................</t>
  </si>
  <si>
    <t xml:space="preserve">   Plano de Desligamento Incentivado - PDI Longo.........................................................................................................................................................................</t>
  </si>
  <si>
    <t xml:space="preserve">     Estoques..........................................................................................................................................................................</t>
  </si>
  <si>
    <t xml:space="preserve">      Consignações ...............................................................................................................................................................................</t>
  </si>
  <si>
    <t xml:space="preserve">      Adiantamentos Concedidos a Pessoal.............................................................................................................................</t>
  </si>
  <si>
    <r>
      <t xml:space="preserve">     Tributos a Recuperar / Compensar  </t>
    </r>
    <r>
      <rPr>
        <sz val="11.5"/>
        <color indexed="8"/>
        <rFont val="Times New Roman"/>
        <family val="1"/>
      </rPr>
      <t>......................................................................................................................................................</t>
    </r>
  </si>
  <si>
    <r>
      <t xml:space="preserve">      Crédito a Receber por Acerto Financeiro com Servidores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...............................................................................................................................</t>
    </r>
  </si>
  <si>
    <t xml:space="preserve">   Provisão de Férias..............................................................................................................................................................</t>
  </si>
  <si>
    <t xml:space="preserve">   Ajustes da Depreciação/Amortização Acumulada .............................................................................................................</t>
  </si>
  <si>
    <t xml:space="preserve">   Ajuste no Ativo ...................................................................................................................................................................</t>
  </si>
  <si>
    <t xml:space="preserve">   Plano de Desligamento Incentivado - PDI Curto  ..............................................................................................................................................................................................................</t>
  </si>
  <si>
    <t xml:space="preserve">   Ajustes da Provisão do PDI................................................................................................................................................</t>
  </si>
  <si>
    <t xml:space="preserve"> Lucro / Prejuízo Ajustado................................................................................................................................................</t>
  </si>
  <si>
    <r>
      <t xml:space="preserve">      Obrigações Trab. Previdenciárias e Assistenciais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..............................................................................................................................</t>
    </r>
  </si>
  <si>
    <t xml:space="preserve">      Fornecedores e Contas a Pagar......................................................................................................................................................................................</t>
  </si>
  <si>
    <t xml:space="preserve">      Convênios e Instrumentos Congêneres ..................................................................................................................................................................................................... </t>
  </si>
  <si>
    <t xml:space="preserve">      Transferências Financeiras a Comprovar.................................................................................................................................................................................................................</t>
  </si>
  <si>
    <r>
      <t xml:space="preserve">      Outras Obrigações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</si>
  <si>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7         Resultado de Equivalência Patrimonial............................................................................................................</t>
  </si>
  <si>
    <t>1        Vendas de Mercadorias, Produtos e Serviços..................................................................................................................</t>
  </si>
  <si>
    <t>DEMONSTRAÇÃO DO FLUXO DE CAIXA DOS EXERCÍCIOS  DE 2021 E 2020</t>
  </si>
  <si>
    <r>
      <t xml:space="preserve">     Adiantamento para  Futuro Aumento de Capital </t>
    </r>
    <r>
      <rPr>
        <b/>
        <sz val="8"/>
        <color indexed="8"/>
        <rFont val="Times New Roman"/>
        <family val="1"/>
      </rPr>
      <t>(Nota 22)</t>
    </r>
    <r>
      <rPr>
        <sz val="8"/>
        <rFont val="Times New Roman"/>
        <family val="1"/>
      </rPr>
      <t>..............................................................</t>
    </r>
  </si>
  <si>
    <t xml:space="preserve">   Ajuste de 13º Salários...................................................................................................................................................................................................</t>
  </si>
  <si>
    <t xml:space="preserve">   Ajuste da Provisão Processos Judiciais...................................................................................................................................................................................................</t>
  </si>
  <si>
    <t xml:space="preserve">      Plano de Demissão Incentivado - PDI ...........................................................................................................................</t>
  </si>
  <si>
    <t xml:space="preserve">   Provisão de 13º Salário.......................................................................................................................................................</t>
  </si>
  <si>
    <t xml:space="preserve">      Plano de Demissão Incentivado - PDI Curto Prazo.......................................................................................................................................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</si>
</sst>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_ ;\(#,##0.00\ \)"/>
    <numFmt numFmtId="171" formatCode="#,##0.00&quot;   &quot;;\-#,##0.00&quot;   &quot;"/>
    <numFmt numFmtId="172" formatCode="_-* #,##0.00\ _R_$_-;\-* #,##0.00\ _R_$_-;_-* &quot;-&quot;??\ _R_$_-;_-@_-"/>
    <numFmt numFmtId="173" formatCode="_(* #,##0.00_);_(* \(#,##0.00\);_(* &quot;-&quot;??_);_(@_)"/>
    <numFmt numFmtId="174" formatCode="#,##0.00_ ;\-#,##0.00\ "/>
    <numFmt numFmtId="175" formatCode="General_)"/>
    <numFmt numFmtId="176" formatCode="#,##0_ ;\(#,##0\ \)"/>
    <numFmt numFmtId="177" formatCode="&quot;R$&quot;\ #,##0.00"/>
    <numFmt numFmtId="178" formatCode="_(* #,##0_);_(* \(#,##0\);_(* &quot;-&quot;??_);_(@_)"/>
    <numFmt numFmtId="179" formatCode="_-* #,##0_-;\-* #,##0_-;_-* &quot;-&quot;??_-;_-@_-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#,##0.000"/>
    <numFmt numFmtId="185" formatCode="#,##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Univers (W1)"/>
      <family val="2"/>
    </font>
    <font>
      <sz val="12"/>
      <name val="Arial"/>
      <family val="2"/>
    </font>
    <font>
      <i/>
      <sz val="10"/>
      <name val="Univers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1.5"/>
      <name val="Times New Roman"/>
      <family val="1"/>
    </font>
    <font>
      <i/>
      <sz val="9"/>
      <name val="Univers (W1)"/>
      <family val="2"/>
    </font>
    <font>
      <i/>
      <sz val="12"/>
      <name val="Univers (W1)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Helv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1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FF000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175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362">
    <xf numFmtId="0" fontId="0" fillId="0" borderId="0" xfId="0" applyFont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5" fillId="0" borderId="10" xfId="0" applyFont="1" applyFill="1" applyBorder="1" applyAlignment="1">
      <alignment vertical="top"/>
    </xf>
    <xf numFmtId="0" fontId="76" fillId="0" borderId="0" xfId="0" applyFont="1" applyFill="1" applyAlignment="1">
      <alignment/>
    </xf>
    <xf numFmtId="4" fontId="76" fillId="0" borderId="11" xfId="0" applyNumberFormat="1" applyFont="1" applyFill="1" applyBorder="1" applyAlignment="1">
      <alignment horizontal="right"/>
    </xf>
    <xf numFmtId="0" fontId="76" fillId="0" borderId="12" xfId="0" applyFont="1" applyFill="1" applyBorder="1" applyAlignment="1">
      <alignment horizontal="left"/>
    </xf>
    <xf numFmtId="4" fontId="23" fillId="0" borderId="11" xfId="69" applyNumberFormat="1" applyFont="1" applyFill="1" applyBorder="1" applyAlignment="1">
      <alignment horizontal="right"/>
    </xf>
    <xf numFmtId="4" fontId="76" fillId="0" borderId="11" xfId="0" applyNumberFormat="1" applyFont="1" applyFill="1" applyBorder="1" applyAlignment="1">
      <alignment/>
    </xf>
    <xf numFmtId="0" fontId="76" fillId="0" borderId="12" xfId="0" applyFont="1" applyFill="1" applyBorder="1" applyAlignment="1">
      <alignment/>
    </xf>
    <xf numFmtId="0" fontId="75" fillId="0" borderId="12" xfId="0" applyFont="1" applyFill="1" applyBorder="1" applyAlignment="1">
      <alignment horizontal="left"/>
    </xf>
    <xf numFmtId="4" fontId="76" fillId="0" borderId="13" xfId="0" applyNumberFormat="1" applyFont="1" applyFill="1" applyBorder="1" applyAlignment="1">
      <alignment/>
    </xf>
    <xf numFmtId="171" fontId="75" fillId="0" borderId="0" xfId="0" applyNumberFormat="1" applyFont="1" applyFill="1" applyBorder="1" applyAlignment="1">
      <alignment/>
    </xf>
    <xf numFmtId="0" fontId="76" fillId="0" borderId="14" xfId="0" applyFont="1" applyFill="1" applyBorder="1" applyAlignment="1">
      <alignment/>
    </xf>
    <xf numFmtId="171" fontId="75" fillId="0" borderId="10" xfId="0" applyNumberFormat="1" applyFont="1" applyFill="1" applyBorder="1" applyAlignment="1">
      <alignment horizontal="center"/>
    </xf>
    <xf numFmtId="171" fontId="75" fillId="0" borderId="15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7" fillId="0" borderId="16" xfId="0" applyFont="1" applyFill="1" applyBorder="1" applyAlignment="1">
      <alignment/>
    </xf>
    <xf numFmtId="0" fontId="78" fillId="0" borderId="17" xfId="0" applyFont="1" applyFill="1" applyBorder="1" applyAlignment="1">
      <alignment/>
    </xf>
    <xf numFmtId="0" fontId="77" fillId="0" borderId="17" xfId="0" applyFont="1" applyFill="1" applyBorder="1" applyAlignment="1">
      <alignment/>
    </xf>
    <xf numFmtId="0" fontId="77" fillId="0" borderId="17" xfId="0" applyFont="1" applyFill="1" applyBorder="1" applyAlignment="1">
      <alignment horizontal="center"/>
    </xf>
    <xf numFmtId="0" fontId="78" fillId="0" borderId="16" xfId="0" applyFont="1" applyFill="1" applyBorder="1" applyAlignment="1">
      <alignment/>
    </xf>
    <xf numFmtId="0" fontId="78" fillId="0" borderId="17" xfId="0" applyFont="1" applyFill="1" applyBorder="1" applyAlignment="1">
      <alignment horizontal="center"/>
    </xf>
    <xf numFmtId="49" fontId="78" fillId="0" borderId="17" xfId="0" applyNumberFormat="1" applyFont="1" applyFill="1" applyBorder="1" applyAlignment="1">
      <alignment horizontal="center"/>
    </xf>
    <xf numFmtId="4" fontId="77" fillId="0" borderId="17" xfId="0" applyNumberFormat="1" applyFont="1" applyFill="1" applyBorder="1" applyAlignment="1">
      <alignment/>
    </xf>
    <xf numFmtId="0" fontId="78" fillId="0" borderId="18" xfId="0" applyFont="1" applyFill="1" applyBorder="1" applyAlignment="1">
      <alignment horizontal="center"/>
    </xf>
    <xf numFmtId="0" fontId="77" fillId="0" borderId="18" xfId="0" applyFont="1" applyFill="1" applyBorder="1" applyAlignment="1">
      <alignment/>
    </xf>
    <xf numFmtId="173" fontId="10" fillId="0" borderId="11" xfId="68" applyNumberFormat="1" applyFont="1" applyFill="1" applyBorder="1" applyAlignment="1">
      <alignment horizontal="right"/>
    </xf>
    <xf numFmtId="173" fontId="10" fillId="0" borderId="19" xfId="68" applyNumberFormat="1" applyFont="1" applyFill="1" applyBorder="1" applyAlignment="1">
      <alignment horizontal="right"/>
    </xf>
    <xf numFmtId="40" fontId="9" fillId="0" borderId="20" xfId="69" applyNumberFormat="1" applyFont="1" applyFill="1" applyBorder="1" applyAlignment="1">
      <alignment horizontal="right" vertical="top"/>
    </xf>
    <xf numFmtId="0" fontId="10" fillId="0" borderId="21" xfId="51" applyFont="1" applyFill="1" applyBorder="1" applyAlignment="1">
      <alignment horizontal="left"/>
      <protection/>
    </xf>
    <xf numFmtId="4" fontId="9" fillId="0" borderId="11" xfId="68" applyNumberFormat="1" applyFont="1" applyFill="1" applyBorder="1" applyAlignment="1">
      <alignment horizontal="right"/>
    </xf>
    <xf numFmtId="4" fontId="10" fillId="0" borderId="11" xfId="68" applyNumberFormat="1" applyFont="1" applyFill="1" applyBorder="1" applyAlignment="1">
      <alignment horizontal="right"/>
    </xf>
    <xf numFmtId="170" fontId="77" fillId="0" borderId="22" xfId="0" applyNumberFormat="1" applyFont="1" applyFill="1" applyBorder="1" applyAlignment="1">
      <alignment/>
    </xf>
    <xf numFmtId="4" fontId="77" fillId="0" borderId="22" xfId="0" applyNumberFormat="1" applyFont="1" applyFill="1" applyBorder="1" applyAlignment="1">
      <alignment horizontal="right"/>
    </xf>
    <xf numFmtId="170" fontId="77" fillId="0" borderId="22" xfId="0" applyNumberFormat="1" applyFont="1" applyFill="1" applyBorder="1" applyAlignment="1">
      <alignment horizontal="right"/>
    </xf>
    <xf numFmtId="170" fontId="77" fillId="0" borderId="23" xfId="0" applyNumberFormat="1" applyFont="1" applyFill="1" applyBorder="1" applyAlignment="1">
      <alignment/>
    </xf>
    <xf numFmtId="170" fontId="77" fillId="0" borderId="24" xfId="0" applyNumberFormat="1" applyFont="1" applyFill="1" applyBorder="1" applyAlignment="1">
      <alignment/>
    </xf>
    <xf numFmtId="170" fontId="77" fillId="0" borderId="25" xfId="0" applyNumberFormat="1" applyFont="1" applyFill="1" applyBorder="1" applyAlignment="1">
      <alignment/>
    </xf>
    <xf numFmtId="170" fontId="77" fillId="0" borderId="17" xfId="0" applyNumberFormat="1" applyFont="1" applyFill="1" applyBorder="1" applyAlignment="1">
      <alignment horizontal="right"/>
    </xf>
    <xf numFmtId="0" fontId="75" fillId="0" borderId="26" xfId="0" applyFont="1" applyFill="1" applyBorder="1" applyAlignment="1">
      <alignment vertical="center" wrapText="1"/>
    </xf>
    <xf numFmtId="0" fontId="75" fillId="0" borderId="27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49" fontId="75" fillId="0" borderId="12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2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4" fontId="76" fillId="0" borderId="0" xfId="0" applyNumberFormat="1" applyFont="1" applyFill="1" applyBorder="1" applyAlignment="1">
      <alignment horizontal="left"/>
    </xf>
    <xf numFmtId="0" fontId="75" fillId="0" borderId="28" xfId="0" applyFont="1" applyFill="1" applyBorder="1" applyAlignment="1">
      <alignment horizontal="left" vertical="top"/>
    </xf>
    <xf numFmtId="0" fontId="74" fillId="0" borderId="14" xfId="0" applyFont="1" applyFill="1" applyBorder="1" applyAlignment="1">
      <alignment/>
    </xf>
    <xf numFmtId="171" fontId="75" fillId="0" borderId="12" xfId="0" applyNumberFormat="1" applyFont="1" applyFill="1" applyBorder="1" applyAlignment="1">
      <alignment/>
    </xf>
    <xf numFmtId="49" fontId="75" fillId="0" borderId="11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19" xfId="0" applyFont="1" applyFill="1" applyBorder="1" applyAlignment="1">
      <alignment/>
    </xf>
    <xf numFmtId="3" fontId="75" fillId="0" borderId="0" xfId="0" applyNumberFormat="1" applyFont="1" applyFill="1" applyBorder="1" applyAlignment="1">
      <alignment horizontal="right"/>
    </xf>
    <xf numFmtId="3" fontId="75" fillId="0" borderId="11" xfId="0" applyNumberFormat="1" applyFont="1" applyFill="1" applyBorder="1" applyAlignment="1">
      <alignment horizontal="right"/>
    </xf>
    <xf numFmtId="3" fontId="76" fillId="0" borderId="0" xfId="0" applyNumberFormat="1" applyFont="1" applyFill="1" applyAlignment="1">
      <alignment/>
    </xf>
    <xf numFmtId="3" fontId="74" fillId="0" borderId="11" xfId="0" applyNumberFormat="1" applyFont="1" applyFill="1" applyBorder="1" applyAlignment="1">
      <alignment/>
    </xf>
    <xf numFmtId="3" fontId="76" fillId="0" borderId="0" xfId="0" applyNumberFormat="1" applyFont="1" applyFill="1" applyBorder="1" applyAlignment="1">
      <alignment horizontal="right"/>
    </xf>
    <xf numFmtId="3" fontId="76" fillId="0" borderId="11" xfId="0" applyNumberFormat="1" applyFont="1" applyFill="1" applyBorder="1" applyAlignment="1">
      <alignment horizontal="right"/>
    </xf>
    <xf numFmtId="3" fontId="23" fillId="0" borderId="11" xfId="69" applyNumberFormat="1" applyFont="1" applyFill="1" applyBorder="1" applyAlignment="1">
      <alignment horizontal="right"/>
    </xf>
    <xf numFmtId="3" fontId="75" fillId="0" borderId="28" xfId="0" applyNumberFormat="1" applyFont="1" applyFill="1" applyBorder="1" applyAlignment="1">
      <alignment horizontal="right" vertical="top"/>
    </xf>
    <xf numFmtId="3" fontId="75" fillId="0" borderId="20" xfId="0" applyNumberFormat="1" applyFont="1" applyFill="1" applyBorder="1" applyAlignment="1">
      <alignment horizontal="right" vertical="top"/>
    </xf>
    <xf numFmtId="3" fontId="75" fillId="0" borderId="15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3" fontId="76" fillId="0" borderId="15" xfId="0" applyNumberFormat="1" applyFont="1" applyFill="1" applyBorder="1" applyAlignment="1">
      <alignment/>
    </xf>
    <xf numFmtId="3" fontId="76" fillId="0" borderId="12" xfId="0" applyNumberFormat="1" applyFont="1" applyFill="1" applyBorder="1" applyAlignment="1">
      <alignment/>
    </xf>
    <xf numFmtId="3" fontId="76" fillId="0" borderId="15" xfId="0" applyNumberFormat="1" applyFont="1" applyFill="1" applyBorder="1" applyAlignment="1">
      <alignment horizontal="right"/>
    </xf>
    <xf numFmtId="3" fontId="79" fillId="0" borderId="15" xfId="0" applyNumberFormat="1" applyFont="1" applyFill="1" applyBorder="1" applyAlignment="1">
      <alignment horizontal="right"/>
    </xf>
    <xf numFmtId="3" fontId="79" fillId="0" borderId="12" xfId="0" applyNumberFormat="1" applyFont="1" applyFill="1" applyBorder="1" applyAlignment="1">
      <alignment horizontal="right"/>
    </xf>
    <xf numFmtId="3" fontId="76" fillId="0" borderId="12" xfId="0" applyNumberFormat="1" applyFont="1" applyFill="1" applyBorder="1" applyAlignment="1">
      <alignment horizontal="right"/>
    </xf>
    <xf numFmtId="3" fontId="75" fillId="0" borderId="29" xfId="0" applyNumberFormat="1" applyFont="1" applyFill="1" applyBorder="1" applyAlignment="1">
      <alignment horizontal="right" vertical="top"/>
    </xf>
    <xf numFmtId="3" fontId="75" fillId="0" borderId="10" xfId="0" applyNumberFormat="1" applyFont="1" applyFill="1" applyBorder="1" applyAlignment="1">
      <alignment horizontal="right" vertical="top"/>
    </xf>
    <xf numFmtId="176" fontId="77" fillId="0" borderId="24" xfId="0" applyNumberFormat="1" applyFont="1" applyFill="1" applyBorder="1" applyAlignment="1">
      <alignment/>
    </xf>
    <xf numFmtId="176" fontId="78" fillId="0" borderId="24" xfId="0" applyNumberFormat="1" applyFont="1" applyFill="1" applyBorder="1" applyAlignment="1">
      <alignment/>
    </xf>
    <xf numFmtId="3" fontId="78" fillId="0" borderId="24" xfId="0" applyNumberFormat="1" applyFont="1" applyFill="1" applyBorder="1" applyAlignment="1">
      <alignment/>
    </xf>
    <xf numFmtId="3" fontId="78" fillId="0" borderId="24" xfId="0" applyNumberFormat="1" applyFont="1" applyFill="1" applyBorder="1" applyAlignment="1">
      <alignment horizontal="right"/>
    </xf>
    <xf numFmtId="3" fontId="77" fillId="0" borderId="24" xfId="0" applyNumberFormat="1" applyFont="1" applyFill="1" applyBorder="1" applyAlignment="1">
      <alignment horizontal="right"/>
    </xf>
    <xf numFmtId="178" fontId="9" fillId="0" borderId="11" xfId="68" applyNumberFormat="1" applyFont="1" applyFill="1" applyBorder="1" applyAlignment="1">
      <alignment horizontal="right"/>
    </xf>
    <xf numFmtId="178" fontId="10" fillId="0" borderId="11" xfId="68" applyNumberFormat="1" applyFont="1" applyFill="1" applyBorder="1" applyAlignment="1">
      <alignment horizontal="right"/>
    </xf>
    <xf numFmtId="3" fontId="9" fillId="0" borderId="11" xfId="68" applyNumberFormat="1" applyFont="1" applyFill="1" applyBorder="1" applyAlignment="1">
      <alignment horizontal="right"/>
    </xf>
    <xf numFmtId="176" fontId="77" fillId="0" borderId="30" xfId="0" applyNumberFormat="1" applyFont="1" applyFill="1" applyBorder="1" applyAlignment="1">
      <alignment/>
    </xf>
    <xf numFmtId="176" fontId="77" fillId="0" borderId="31" xfId="0" applyNumberFormat="1" applyFont="1" applyFill="1" applyBorder="1" applyAlignment="1">
      <alignment/>
    </xf>
    <xf numFmtId="3" fontId="77" fillId="0" borderId="22" xfId="0" applyNumberFormat="1" applyFont="1" applyFill="1" applyBorder="1" applyAlignment="1">
      <alignment horizontal="right"/>
    </xf>
    <xf numFmtId="3" fontId="78" fillId="0" borderId="22" xfId="0" applyNumberFormat="1" applyFont="1" applyFill="1" applyBorder="1" applyAlignment="1">
      <alignment/>
    </xf>
    <xf numFmtId="170" fontId="77" fillId="0" borderId="24" xfId="0" applyNumberFormat="1" applyFont="1" applyFill="1" applyBorder="1" applyAlignment="1">
      <alignment horizontal="right"/>
    </xf>
    <xf numFmtId="176" fontId="77" fillId="0" borderId="22" xfId="0" applyNumberFormat="1" applyFont="1" applyFill="1" applyBorder="1" applyAlignment="1">
      <alignment/>
    </xf>
    <xf numFmtId="3" fontId="78" fillId="0" borderId="22" xfId="0" applyNumberFormat="1" applyFont="1" applyFill="1" applyBorder="1" applyAlignment="1">
      <alignment horizontal="right"/>
    </xf>
    <xf numFmtId="3" fontId="77" fillId="0" borderId="22" xfId="0" applyNumberFormat="1" applyFont="1" applyFill="1" applyBorder="1" applyAlignment="1">
      <alignment/>
    </xf>
    <xf numFmtId="3" fontId="74" fillId="0" borderId="0" xfId="0" applyNumberFormat="1" applyFont="1" applyFill="1" applyAlignment="1">
      <alignment/>
    </xf>
    <xf numFmtId="3" fontId="23" fillId="0" borderId="21" xfId="69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0" xfId="69" applyNumberFormat="1" applyFont="1" applyFill="1" applyBorder="1" applyAlignment="1">
      <alignment horizontal="right"/>
    </xf>
    <xf numFmtId="10" fontId="74" fillId="0" borderId="0" xfId="57" applyNumberFormat="1" applyFont="1" applyFill="1" applyAlignment="1">
      <alignment/>
    </xf>
    <xf numFmtId="3" fontId="76" fillId="0" borderId="11" xfId="0" applyNumberFormat="1" applyFont="1" applyFill="1" applyBorder="1" applyAlignment="1">
      <alignment/>
    </xf>
    <xf numFmtId="178" fontId="10" fillId="0" borderId="19" xfId="68" applyNumberFormat="1" applyFont="1" applyFill="1" applyBorder="1" applyAlignment="1">
      <alignment horizontal="right"/>
    </xf>
    <xf numFmtId="3" fontId="10" fillId="0" borderId="11" xfId="68" applyNumberFormat="1" applyFont="1" applyFill="1" applyBorder="1" applyAlignment="1">
      <alignment horizontal="right"/>
    </xf>
    <xf numFmtId="3" fontId="77" fillId="0" borderId="11" xfId="0" applyNumberFormat="1" applyFont="1" applyFill="1" applyBorder="1" applyAlignment="1">
      <alignment horizontal="right"/>
    </xf>
    <xf numFmtId="3" fontId="9" fillId="0" borderId="20" xfId="69" applyNumberFormat="1" applyFont="1" applyFill="1" applyBorder="1" applyAlignment="1">
      <alignment horizontal="right" vertical="top"/>
    </xf>
    <xf numFmtId="3" fontId="10" fillId="0" borderId="0" xfId="68" applyNumberFormat="1" applyFont="1" applyFill="1" applyBorder="1" applyAlignment="1">
      <alignment horizontal="right"/>
    </xf>
    <xf numFmtId="4" fontId="74" fillId="0" borderId="0" xfId="0" applyNumberFormat="1" applyFont="1" applyFill="1" applyAlignment="1">
      <alignment/>
    </xf>
    <xf numFmtId="4" fontId="78" fillId="0" borderId="2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0" fontId="77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9" fontId="0" fillId="0" borderId="0" xfId="68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80" fillId="0" borderId="0" xfId="0" applyFont="1" applyFill="1" applyAlignment="1">
      <alignment/>
    </xf>
    <xf numFmtId="176" fontId="78" fillId="0" borderId="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3" fontId="80" fillId="0" borderId="0" xfId="0" applyNumberFormat="1" applyFont="1" applyFill="1" applyAlignment="1">
      <alignment/>
    </xf>
    <xf numFmtId="0" fontId="81" fillId="0" borderId="0" xfId="0" applyFont="1" applyFill="1" applyAlignment="1">
      <alignment/>
    </xf>
    <xf numFmtId="0" fontId="78" fillId="0" borderId="21" xfId="0" applyFont="1" applyFill="1" applyBorder="1" applyAlignment="1">
      <alignment/>
    </xf>
    <xf numFmtId="3" fontId="78" fillId="0" borderId="21" xfId="0" applyNumberFormat="1" applyFont="1" applyFill="1" applyBorder="1" applyAlignment="1">
      <alignment/>
    </xf>
    <xf numFmtId="3" fontId="78" fillId="0" borderId="11" xfId="0" applyNumberFormat="1" applyFont="1" applyFill="1" applyBorder="1" applyAlignment="1">
      <alignment/>
    </xf>
    <xf numFmtId="0" fontId="3" fillId="0" borderId="0" xfId="51" applyFont="1" applyFill="1" applyBorder="1">
      <alignment/>
      <protection/>
    </xf>
    <xf numFmtId="0" fontId="10" fillId="0" borderId="0" xfId="51" applyFont="1" applyFill="1">
      <alignment/>
      <protection/>
    </xf>
    <xf numFmtId="171" fontId="10" fillId="0" borderId="0" xfId="51" applyNumberFormat="1" applyFont="1" applyFill="1" applyProtection="1">
      <alignment/>
      <protection locked="0"/>
    </xf>
    <xf numFmtId="0" fontId="3" fillId="0" borderId="0" xfId="51" applyFill="1">
      <alignment/>
      <protection/>
    </xf>
    <xf numFmtId="177" fontId="3" fillId="0" borderId="0" xfId="51" applyNumberFormat="1" applyFill="1">
      <alignment/>
      <protection/>
    </xf>
    <xf numFmtId="4" fontId="82" fillId="0" borderId="0" xfId="0" applyNumberFormat="1" applyFont="1" applyFill="1" applyAlignment="1">
      <alignment horizontal="right" vertical="center" wrapText="1"/>
    </xf>
    <xf numFmtId="0" fontId="10" fillId="0" borderId="26" xfId="51" applyFont="1" applyFill="1" applyBorder="1">
      <alignment/>
      <protection/>
    </xf>
    <xf numFmtId="0" fontId="10" fillId="0" borderId="27" xfId="51" applyFont="1" applyFill="1" applyBorder="1">
      <alignment/>
      <protection/>
    </xf>
    <xf numFmtId="0" fontId="9" fillId="0" borderId="27" xfId="51" applyFont="1" applyFill="1" applyBorder="1" applyAlignment="1">
      <alignment horizontal="left"/>
      <protection/>
    </xf>
    <xf numFmtId="171" fontId="10" fillId="0" borderId="32" xfId="51" applyNumberFormat="1" applyFont="1" applyFill="1" applyBorder="1">
      <alignment/>
      <protection/>
    </xf>
    <xf numFmtId="0" fontId="10" fillId="0" borderId="33" xfId="51" applyFont="1" applyFill="1" applyBorder="1">
      <alignment/>
      <protection/>
    </xf>
    <xf numFmtId="0" fontId="10" fillId="0" borderId="34" xfId="51" applyFont="1" applyFill="1" applyBorder="1">
      <alignment/>
      <protection/>
    </xf>
    <xf numFmtId="0" fontId="9" fillId="0" borderId="35" xfId="51" applyFont="1" applyFill="1" applyBorder="1">
      <alignment/>
      <protection/>
    </xf>
    <xf numFmtId="49" fontId="9" fillId="0" borderId="14" xfId="69" applyNumberFormat="1" applyFont="1" applyFill="1" applyBorder="1" applyAlignment="1">
      <alignment horizontal="center" vertical="center"/>
    </xf>
    <xf numFmtId="0" fontId="3" fillId="0" borderId="21" xfId="51" applyFill="1" applyBorder="1">
      <alignment/>
      <protection/>
    </xf>
    <xf numFmtId="0" fontId="9" fillId="0" borderId="0" xfId="51" applyFont="1" applyFill="1">
      <alignment/>
      <protection/>
    </xf>
    <xf numFmtId="0" fontId="9" fillId="0" borderId="19" xfId="51" applyFont="1" applyFill="1" applyBorder="1">
      <alignment/>
      <protection/>
    </xf>
    <xf numFmtId="173" fontId="9" fillId="0" borderId="20" xfId="69" applyNumberFormat="1" applyFont="1" applyFill="1" applyBorder="1" applyAlignment="1">
      <alignment horizontal="center" vertical="center"/>
    </xf>
    <xf numFmtId="173" fontId="9" fillId="0" borderId="32" xfId="69" applyNumberFormat="1" applyFont="1" applyFill="1" applyBorder="1" applyAlignment="1">
      <alignment horizontal="center" vertical="center"/>
    </xf>
    <xf numFmtId="4" fontId="3" fillId="0" borderId="0" xfId="51" applyNumberFormat="1" applyFill="1">
      <alignment/>
      <protection/>
    </xf>
    <xf numFmtId="0" fontId="10" fillId="0" borderId="21" xfId="51" applyFont="1" applyFill="1" applyBorder="1">
      <alignment/>
      <protection/>
    </xf>
    <xf numFmtId="0" fontId="10" fillId="0" borderId="19" xfId="51" applyFont="1" applyFill="1" applyBorder="1">
      <alignment/>
      <protection/>
    </xf>
    <xf numFmtId="173" fontId="10" fillId="0" borderId="14" xfId="69" applyNumberFormat="1" applyFont="1" applyFill="1" applyBorder="1" applyAlignment="1">
      <alignment horizontal="right"/>
    </xf>
    <xf numFmtId="0" fontId="15" fillId="0" borderId="0" xfId="51" applyFont="1" applyFill="1">
      <alignment/>
      <protection/>
    </xf>
    <xf numFmtId="173" fontId="10" fillId="0" borderId="11" xfId="69" applyNumberFormat="1" applyFont="1" applyFill="1" applyBorder="1" applyAlignment="1">
      <alignment horizontal="right"/>
    </xf>
    <xf numFmtId="0" fontId="11" fillId="0" borderId="21" xfId="51" applyFont="1" applyFill="1" applyBorder="1">
      <alignment/>
      <protection/>
    </xf>
    <xf numFmtId="178" fontId="9" fillId="0" borderId="19" xfId="68" applyNumberFormat="1" applyFont="1" applyFill="1" applyBorder="1" applyAlignment="1">
      <alignment horizontal="right"/>
    </xf>
    <xf numFmtId="0" fontId="9" fillId="0" borderId="21" xfId="51" applyFont="1" applyFill="1" applyBorder="1" applyAlignment="1">
      <alignment horizontal="left"/>
      <protection/>
    </xf>
    <xf numFmtId="0" fontId="9" fillId="0" borderId="0" xfId="51" applyFont="1" applyFill="1" applyAlignment="1">
      <alignment horizontal="left"/>
      <protection/>
    </xf>
    <xf numFmtId="171" fontId="9" fillId="0" borderId="0" xfId="51" applyNumberFormat="1" applyFont="1" applyFill="1">
      <alignment/>
      <protection/>
    </xf>
    <xf numFmtId="173" fontId="9" fillId="0" borderId="19" xfId="68" applyNumberFormat="1" applyFont="1" applyFill="1" applyBorder="1" applyAlignment="1">
      <alignment horizontal="right"/>
    </xf>
    <xf numFmtId="0" fontId="10" fillId="0" borderId="0" xfId="51" applyFont="1" applyFill="1" applyAlignment="1">
      <alignment horizontal="left"/>
      <protection/>
    </xf>
    <xf numFmtId="171" fontId="10" fillId="0" borderId="0" xfId="51" applyNumberFormat="1" applyFont="1" applyFill="1">
      <alignment/>
      <protection/>
    </xf>
    <xf numFmtId="177" fontId="15" fillId="0" borderId="0" xfId="51" applyNumberFormat="1" applyFont="1" applyFill="1">
      <alignment/>
      <protection/>
    </xf>
    <xf numFmtId="174" fontId="0" fillId="0" borderId="0" xfId="0" applyNumberFormat="1" applyFill="1" applyAlignment="1">
      <alignment/>
    </xf>
    <xf numFmtId="43" fontId="82" fillId="0" borderId="0" xfId="68" applyFont="1" applyFill="1" applyAlignment="1">
      <alignment horizontal="justify" vertical="center" wrapText="1"/>
    </xf>
    <xf numFmtId="0" fontId="82" fillId="0" borderId="0" xfId="0" applyFont="1" applyFill="1" applyAlignment="1">
      <alignment horizontal="justify" vertical="center" wrapText="1"/>
    </xf>
    <xf numFmtId="171" fontId="9" fillId="0" borderId="0" xfId="51" applyNumberFormat="1" applyFont="1" applyFill="1" applyProtection="1">
      <alignment/>
      <protection locked="0"/>
    </xf>
    <xf numFmtId="43" fontId="3" fillId="0" borderId="0" xfId="68" applyFont="1" applyFill="1" applyBorder="1" applyAlignment="1">
      <alignment/>
    </xf>
    <xf numFmtId="4" fontId="82" fillId="0" borderId="0" xfId="0" applyNumberFormat="1" applyFont="1" applyFill="1" applyAlignment="1">
      <alignment horizontal="justify" vertical="center" wrapText="1"/>
    </xf>
    <xf numFmtId="43" fontId="82" fillId="0" borderId="0" xfId="68" applyFont="1" applyFill="1" applyAlignment="1">
      <alignment horizontal="right" vertical="center" wrapText="1"/>
    </xf>
    <xf numFmtId="43" fontId="0" fillId="0" borderId="0" xfId="68" applyFont="1" applyFill="1" applyAlignment="1">
      <alignment/>
    </xf>
    <xf numFmtId="43" fontId="3" fillId="0" borderId="0" xfId="51" applyNumberFormat="1" applyFill="1">
      <alignment/>
      <protection/>
    </xf>
    <xf numFmtId="0" fontId="9" fillId="0" borderId="26" xfId="51" applyFont="1" applyFill="1" applyBorder="1" applyAlignment="1">
      <alignment vertical="top"/>
      <protection/>
    </xf>
    <xf numFmtId="0" fontId="10" fillId="0" borderId="27" xfId="51" applyFont="1" applyFill="1" applyBorder="1" applyAlignment="1">
      <alignment vertical="top"/>
      <protection/>
    </xf>
    <xf numFmtId="171" fontId="10" fillId="0" borderId="27" xfId="51" applyNumberFormat="1" applyFont="1" applyFill="1" applyBorder="1" applyAlignment="1" applyProtection="1">
      <alignment vertical="top"/>
      <protection locked="0"/>
    </xf>
    <xf numFmtId="171" fontId="9" fillId="0" borderId="0" xfId="51" applyNumberFormat="1" applyFont="1" applyFill="1" applyAlignment="1">
      <alignment horizontal="left"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horizontal="left"/>
      <protection/>
    </xf>
    <xf numFmtId="0" fontId="4" fillId="0" borderId="0" xfId="51" applyFont="1" applyFill="1" applyAlignment="1">
      <alignment horizontal="left"/>
      <protection/>
    </xf>
    <xf numFmtId="171" fontId="4" fillId="0" borderId="0" xfId="51" applyNumberFormat="1" applyFont="1" applyFill="1">
      <alignment/>
      <protection/>
    </xf>
    <xf numFmtId="171" fontId="5" fillId="0" borderId="0" xfId="51" applyNumberFormat="1" applyFont="1" applyFill="1">
      <alignment/>
      <protection/>
    </xf>
    <xf numFmtId="0" fontId="12" fillId="0" borderId="0" xfId="51" applyFont="1" applyFill="1">
      <alignment/>
      <protection/>
    </xf>
    <xf numFmtId="171" fontId="12" fillId="0" borderId="0" xfId="51" applyNumberFormat="1" applyFont="1" applyFill="1">
      <alignment/>
      <protection/>
    </xf>
    <xf numFmtId="0" fontId="8" fillId="0" borderId="0" xfId="51" applyFont="1" applyFill="1">
      <alignment/>
      <protection/>
    </xf>
    <xf numFmtId="0" fontId="8" fillId="0" borderId="0" xfId="51" applyFont="1" applyFill="1" applyAlignment="1">
      <alignment horizontal="left"/>
      <protection/>
    </xf>
    <xf numFmtId="171" fontId="8" fillId="0" borderId="0" xfId="51" applyNumberFormat="1" applyFont="1" applyFill="1">
      <alignment/>
      <protection/>
    </xf>
    <xf numFmtId="0" fontId="6" fillId="0" borderId="0" xfId="51" applyFont="1" applyFill="1">
      <alignment/>
      <protection/>
    </xf>
    <xf numFmtId="0" fontId="3" fillId="0" borderId="33" xfId="51" applyFont="1" applyFill="1" applyBorder="1">
      <alignment/>
      <protection/>
    </xf>
    <xf numFmtId="0" fontId="3" fillId="0" borderId="34" xfId="51" applyFont="1" applyFill="1" applyBorder="1">
      <alignment/>
      <protection/>
    </xf>
    <xf numFmtId="171" fontId="3" fillId="0" borderId="34" xfId="51" applyNumberFormat="1" applyFont="1" applyFill="1" applyBorder="1">
      <alignment/>
      <protection/>
    </xf>
    <xf numFmtId="0" fontId="3" fillId="0" borderId="35" xfId="51" applyFont="1" applyFill="1" applyBorder="1">
      <alignment/>
      <protection/>
    </xf>
    <xf numFmtId="0" fontId="6" fillId="0" borderId="0" xfId="51" applyFont="1" applyFill="1" applyBorder="1">
      <alignment/>
      <protection/>
    </xf>
    <xf numFmtId="0" fontId="4" fillId="0" borderId="26" xfId="51" applyFont="1" applyFill="1" applyBorder="1" applyAlignment="1">
      <alignment horizontal="left"/>
      <protection/>
    </xf>
    <xf numFmtId="0" fontId="5" fillId="0" borderId="27" xfId="51" applyFont="1" applyFill="1" applyBorder="1">
      <alignment/>
      <protection/>
    </xf>
    <xf numFmtId="171" fontId="5" fillId="0" borderId="27" xfId="51" applyNumberFormat="1" applyFont="1" applyFill="1" applyBorder="1">
      <alignment/>
      <protection/>
    </xf>
    <xf numFmtId="0" fontId="13" fillId="0" borderId="32" xfId="5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4" fillId="0" borderId="21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0" fontId="4" fillId="0" borderId="36" xfId="51" applyFont="1" applyFill="1" applyBorder="1">
      <alignment/>
      <protection/>
    </xf>
    <xf numFmtId="178" fontId="4" fillId="0" borderId="21" xfId="69" applyNumberFormat="1" applyFont="1" applyFill="1" applyBorder="1" applyAlignment="1">
      <alignment horizontal="right"/>
    </xf>
    <xf numFmtId="178" fontId="4" fillId="0" borderId="11" xfId="69" applyNumberFormat="1" applyFont="1" applyFill="1" applyBorder="1" applyAlignment="1">
      <alignment horizontal="right"/>
    </xf>
    <xf numFmtId="179" fontId="4" fillId="0" borderId="11" xfId="68" applyNumberFormat="1" applyFont="1" applyFill="1" applyBorder="1" applyAlignment="1">
      <alignment horizontal="right"/>
    </xf>
    <xf numFmtId="4" fontId="6" fillId="0" borderId="0" xfId="51" applyNumberFormat="1" applyFont="1" applyFill="1" applyBorder="1">
      <alignment/>
      <protection/>
    </xf>
    <xf numFmtId="0" fontId="5" fillId="0" borderId="21" xfId="51" applyFont="1" applyFill="1" applyBorder="1">
      <alignment/>
      <protection/>
    </xf>
    <xf numFmtId="0" fontId="5" fillId="0" borderId="0" xfId="51" applyFont="1" applyFill="1" applyBorder="1">
      <alignment/>
      <protection/>
    </xf>
    <xf numFmtId="0" fontId="5" fillId="0" borderId="36" xfId="51" applyFont="1" applyFill="1" applyBorder="1">
      <alignment/>
      <protection/>
    </xf>
    <xf numFmtId="4" fontId="5" fillId="0" borderId="21" xfId="69" applyNumberFormat="1" applyFont="1" applyFill="1" applyBorder="1" applyAlignment="1">
      <alignment horizontal="right"/>
    </xf>
    <xf numFmtId="178" fontId="5" fillId="0" borderId="11" xfId="69" applyNumberFormat="1" applyFont="1" applyFill="1" applyBorder="1" applyAlignment="1">
      <alignment horizontal="right"/>
    </xf>
    <xf numFmtId="4" fontId="5" fillId="0" borderId="11" xfId="69" applyNumberFormat="1" applyFont="1" applyFill="1" applyBorder="1" applyAlignment="1">
      <alignment horizontal="right"/>
    </xf>
    <xf numFmtId="173" fontId="5" fillId="0" borderId="11" xfId="69" applyNumberFormat="1" applyFont="1" applyFill="1" applyBorder="1" applyAlignment="1">
      <alignment horizontal="right"/>
    </xf>
    <xf numFmtId="43" fontId="28" fillId="0" borderId="0" xfId="51" applyNumberFormat="1" applyFont="1" applyFill="1" applyBorder="1">
      <alignment/>
      <protection/>
    </xf>
    <xf numFmtId="3" fontId="5" fillId="0" borderId="21" xfId="69" applyNumberFormat="1" applyFont="1" applyFill="1" applyBorder="1" applyAlignment="1">
      <alignment horizontal="right"/>
    </xf>
    <xf numFmtId="3" fontId="5" fillId="0" borderId="11" xfId="69" applyNumberFormat="1" applyFont="1" applyFill="1" applyBorder="1" applyAlignment="1">
      <alignment horizontal="right"/>
    </xf>
    <xf numFmtId="178" fontId="5" fillId="0" borderId="0" xfId="69" applyNumberFormat="1" applyFont="1" applyFill="1" applyBorder="1" applyAlignment="1">
      <alignment horizontal="right"/>
    </xf>
    <xf numFmtId="3" fontId="4" fillId="0" borderId="21" xfId="69" applyNumberFormat="1" applyFont="1" applyFill="1" applyBorder="1" applyAlignment="1">
      <alignment horizontal="right"/>
    </xf>
    <xf numFmtId="3" fontId="4" fillId="0" borderId="11" xfId="69" applyNumberFormat="1" applyFont="1" applyFill="1" applyBorder="1" applyAlignment="1">
      <alignment horizontal="right"/>
    </xf>
    <xf numFmtId="3" fontId="13" fillId="0" borderId="0" xfId="51" applyNumberFormat="1" applyFont="1" applyFill="1" applyBorder="1" applyAlignment="1">
      <alignment/>
      <protection/>
    </xf>
    <xf numFmtId="37" fontId="28" fillId="0" borderId="0" xfId="51" applyNumberFormat="1" applyFont="1" applyFill="1" applyBorder="1" applyAlignment="1">
      <alignment horizontal="left"/>
      <protection/>
    </xf>
    <xf numFmtId="0" fontId="3" fillId="0" borderId="0" xfId="51" applyFont="1" applyFill="1" applyBorder="1" applyAlignment="1">
      <alignment/>
      <protection/>
    </xf>
    <xf numFmtId="0" fontId="83" fillId="0" borderId="0" xfId="51" applyFont="1" applyFill="1" applyBorder="1">
      <alignment/>
      <protection/>
    </xf>
    <xf numFmtId="0" fontId="83" fillId="0" borderId="36" xfId="51" applyFont="1" applyFill="1" applyBorder="1">
      <alignment/>
      <protection/>
    </xf>
    <xf numFmtId="43" fontId="6" fillId="0" borderId="0" xfId="51" applyNumberFormat="1" applyFont="1" applyFill="1" applyBorder="1">
      <alignment/>
      <protection/>
    </xf>
    <xf numFmtId="3" fontId="5" fillId="0" borderId="0" xfId="69" applyNumberFormat="1" applyFont="1" applyFill="1" applyBorder="1" applyAlignment="1">
      <alignment horizontal="right"/>
    </xf>
    <xf numFmtId="0" fontId="5" fillId="0" borderId="26" xfId="51" applyFont="1" applyFill="1" applyBorder="1">
      <alignment/>
      <protection/>
    </xf>
    <xf numFmtId="0" fontId="5" fillId="0" borderId="37" xfId="51" applyFont="1" applyFill="1" applyBorder="1">
      <alignment/>
      <protection/>
    </xf>
    <xf numFmtId="0" fontId="5" fillId="0" borderId="20" xfId="51" applyFont="1" applyFill="1" applyBorder="1">
      <alignment/>
      <protection/>
    </xf>
    <xf numFmtId="171" fontId="5" fillId="0" borderId="20" xfId="51" applyNumberFormat="1" applyFont="1" applyFill="1" applyBorder="1">
      <alignment/>
      <protection/>
    </xf>
    <xf numFmtId="0" fontId="5" fillId="0" borderId="0" xfId="51" applyFont="1" applyFill="1" applyBorder="1" applyAlignment="1">
      <alignment horizontal="left"/>
      <protection/>
    </xf>
    <xf numFmtId="171" fontId="5" fillId="0" borderId="0" xfId="51" applyNumberFormat="1" applyFont="1" applyFill="1" applyBorder="1">
      <alignment/>
      <protection/>
    </xf>
    <xf numFmtId="39" fontId="5" fillId="0" borderId="0" xfId="51" applyNumberFormat="1" applyFont="1" applyFill="1" applyBorder="1">
      <alignment/>
      <protection/>
    </xf>
    <xf numFmtId="0" fontId="10" fillId="0" borderId="0" xfId="51" applyFont="1" applyFill="1" applyBorder="1">
      <alignment/>
      <protection/>
    </xf>
    <xf numFmtId="4" fontId="10" fillId="0" borderId="0" xfId="51" applyNumberFormat="1" applyFont="1" applyFill="1" applyBorder="1">
      <alignment/>
      <protection/>
    </xf>
    <xf numFmtId="173" fontId="4" fillId="0" borderId="0" xfId="69" applyNumberFormat="1" applyFont="1" applyFill="1" applyBorder="1" applyAlignment="1">
      <alignment horizontal="right"/>
    </xf>
    <xf numFmtId="3" fontId="10" fillId="0" borderId="0" xfId="51" applyNumberFormat="1" applyFont="1" applyFill="1" applyBorder="1">
      <alignment/>
      <protection/>
    </xf>
    <xf numFmtId="3" fontId="4" fillId="0" borderId="0" xfId="69" applyNumberFormat="1" applyFont="1" applyFill="1" applyBorder="1" applyAlignment="1">
      <alignment horizontal="right"/>
    </xf>
    <xf numFmtId="0" fontId="9" fillId="0" borderId="0" xfId="51" applyFont="1" applyFill="1" applyBorder="1">
      <alignment/>
      <protection/>
    </xf>
    <xf numFmtId="0" fontId="9" fillId="0" borderId="0" xfId="51" applyFont="1" applyFill="1" applyBorder="1" applyAlignment="1">
      <alignment horizontal="left"/>
      <protection/>
    </xf>
    <xf numFmtId="0" fontId="7" fillId="0" borderId="0" xfId="51" applyFont="1" applyFill="1" applyBorder="1">
      <alignment/>
      <protection/>
    </xf>
    <xf numFmtId="0" fontId="14" fillId="0" borderId="0" xfId="51" applyFont="1" applyFill="1" applyBorder="1">
      <alignment/>
      <protection/>
    </xf>
    <xf numFmtId="171" fontId="9" fillId="0" borderId="0" xfId="51" applyNumberFormat="1" applyFont="1" applyFill="1" applyBorder="1" applyAlignment="1">
      <alignment horizontal="left"/>
      <protection/>
    </xf>
    <xf numFmtId="0" fontId="9" fillId="0" borderId="0" xfId="52" applyFont="1" applyFill="1" applyBorder="1">
      <alignment/>
      <protection/>
    </xf>
    <xf numFmtId="171" fontId="9" fillId="0" borderId="0" xfId="51" applyNumberFormat="1" applyFont="1" applyFill="1" applyBorder="1">
      <alignment/>
      <protection/>
    </xf>
    <xf numFmtId="0" fontId="10" fillId="0" borderId="0" xfId="51" applyFont="1" applyFill="1" applyBorder="1" applyAlignment="1">
      <alignment/>
      <protection/>
    </xf>
    <xf numFmtId="0" fontId="9" fillId="0" borderId="0" xfId="52" applyFont="1" applyFill="1" applyBorder="1" applyAlignment="1">
      <alignment horizontal="left"/>
      <protection/>
    </xf>
    <xf numFmtId="4" fontId="1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left"/>
      <protection/>
    </xf>
    <xf numFmtId="171" fontId="4" fillId="0" borderId="0" xfId="51" applyNumberFormat="1" applyFont="1" applyFill="1" applyBorder="1">
      <alignment/>
      <protection/>
    </xf>
    <xf numFmtId="0" fontId="12" fillId="0" borderId="0" xfId="51" applyFont="1" applyFill="1" applyBorder="1">
      <alignment/>
      <protection/>
    </xf>
    <xf numFmtId="0" fontId="8" fillId="0" borderId="0" xfId="51" applyFont="1" applyFill="1" applyBorder="1">
      <alignment/>
      <protection/>
    </xf>
    <xf numFmtId="0" fontId="8" fillId="0" borderId="0" xfId="51" applyFont="1" applyFill="1" applyBorder="1" applyAlignment="1">
      <alignment horizontal="left"/>
      <protection/>
    </xf>
    <xf numFmtId="171" fontId="8" fillId="0" borderId="0" xfId="51" applyNumberFormat="1" applyFont="1" applyFill="1" applyBorder="1">
      <alignment/>
      <protection/>
    </xf>
    <xf numFmtId="4" fontId="3" fillId="0" borderId="0" xfId="51" applyNumberFormat="1" applyFont="1" applyFill="1" applyBorder="1">
      <alignment/>
      <protection/>
    </xf>
    <xf numFmtId="171" fontId="3" fillId="0" borderId="0" xfId="51" applyNumberFormat="1" applyFont="1" applyFill="1" applyBorder="1">
      <alignment/>
      <protection/>
    </xf>
    <xf numFmtId="43" fontId="3" fillId="0" borderId="0" xfId="51" applyNumberFormat="1" applyFont="1" applyFill="1" applyBorder="1">
      <alignment/>
      <protection/>
    </xf>
    <xf numFmtId="0" fontId="10" fillId="0" borderId="11" xfId="51" applyFont="1" applyFill="1" applyBorder="1">
      <alignment/>
      <protection/>
    </xf>
    <xf numFmtId="3" fontId="3" fillId="0" borderId="0" xfId="51" applyNumberFormat="1" applyFill="1">
      <alignment/>
      <protection/>
    </xf>
    <xf numFmtId="3" fontId="10" fillId="0" borderId="11" xfId="51" applyNumberFormat="1" applyFont="1" applyFill="1" applyBorder="1" applyAlignment="1" applyProtection="1">
      <alignment horizontal="right"/>
      <protection locked="0"/>
    </xf>
    <xf numFmtId="3" fontId="9" fillId="0" borderId="11" xfId="51" applyNumberFormat="1" applyFont="1" applyFill="1" applyBorder="1" applyAlignment="1" applyProtection="1">
      <alignment horizontal="right"/>
      <protection locked="0"/>
    </xf>
    <xf numFmtId="0" fontId="76" fillId="0" borderId="0" xfId="0" applyFont="1" applyFill="1" applyAlignment="1">
      <alignment/>
    </xf>
    <xf numFmtId="0" fontId="84" fillId="0" borderId="0" xfId="0" applyFont="1" applyFill="1" applyAlignment="1">
      <alignment/>
    </xf>
    <xf numFmtId="171" fontId="10" fillId="0" borderId="0" xfId="51" applyNumberFormat="1" applyFont="1" applyFill="1" applyAlignment="1" applyProtection="1">
      <alignment horizontal="right"/>
      <protection locked="0"/>
    </xf>
    <xf numFmtId="171" fontId="9" fillId="0" borderId="0" xfId="51" applyNumberFormat="1" applyFont="1" applyFill="1" applyAlignment="1" applyProtection="1">
      <alignment horizontal="right"/>
      <protection locked="0"/>
    </xf>
    <xf numFmtId="0" fontId="9" fillId="0" borderId="21" xfId="51" applyFont="1" applyFill="1" applyBorder="1">
      <alignment/>
      <protection/>
    </xf>
    <xf numFmtId="171" fontId="10" fillId="0" borderId="20" xfId="51" applyNumberFormat="1" applyFont="1" applyFill="1" applyBorder="1" applyAlignment="1" applyProtection="1">
      <alignment horizontal="right" vertical="top"/>
      <protection locked="0"/>
    </xf>
    <xf numFmtId="43" fontId="10" fillId="0" borderId="0" xfId="51" applyNumberFormat="1" applyFont="1" applyFill="1">
      <alignment/>
      <protection/>
    </xf>
    <xf numFmtId="178" fontId="10" fillId="0" borderId="0" xfId="51" applyNumberFormat="1" applyFont="1" applyFill="1">
      <alignment/>
      <protection/>
    </xf>
    <xf numFmtId="3" fontId="74" fillId="0" borderId="21" xfId="0" applyNumberFormat="1" applyFont="1" applyFill="1" applyBorder="1" applyAlignment="1">
      <alignment/>
    </xf>
    <xf numFmtId="3" fontId="82" fillId="0" borderId="21" xfId="0" applyNumberFormat="1" applyFont="1" applyFill="1" applyBorder="1" applyAlignment="1">
      <alignment horizontal="right" wrapText="1"/>
    </xf>
    <xf numFmtId="0" fontId="82" fillId="0" borderId="21" xfId="0" applyFont="1" applyFill="1" applyBorder="1" applyAlignment="1">
      <alignment horizontal="right" wrapText="1"/>
    </xf>
    <xf numFmtId="43" fontId="74" fillId="0" borderId="0" xfId="68" applyFont="1" applyFill="1" applyAlignment="1">
      <alignment/>
    </xf>
    <xf numFmtId="43" fontId="0" fillId="0" borderId="0" xfId="68" applyFont="1" applyFill="1" applyBorder="1" applyAlignment="1">
      <alignment/>
    </xf>
    <xf numFmtId="43" fontId="3" fillId="0" borderId="0" xfId="68" applyFont="1" applyFill="1" applyAlignment="1">
      <alignment/>
    </xf>
    <xf numFmtId="3" fontId="76" fillId="0" borderId="11" xfId="0" applyNumberFormat="1" applyFont="1" applyFill="1" applyBorder="1" applyAlignment="1">
      <alignment/>
    </xf>
    <xf numFmtId="3" fontId="76" fillId="0" borderId="0" xfId="0" applyNumberFormat="1" applyFont="1" applyFill="1" applyBorder="1" applyAlignment="1">
      <alignment/>
    </xf>
    <xf numFmtId="0" fontId="77" fillId="0" borderId="33" xfId="0" applyFont="1" applyFill="1" applyBorder="1" applyAlignment="1">
      <alignment/>
    </xf>
    <xf numFmtId="0" fontId="78" fillId="0" borderId="14" xfId="0" applyFont="1" applyFill="1" applyBorder="1" applyAlignment="1">
      <alignment horizontal="center"/>
    </xf>
    <xf numFmtId="4" fontId="77" fillId="0" borderId="21" xfId="0" applyNumberFormat="1" applyFont="1" applyFill="1" applyBorder="1" applyAlignment="1">
      <alignment/>
    </xf>
    <xf numFmtId="49" fontId="78" fillId="0" borderId="11" xfId="0" applyNumberFormat="1" applyFont="1" applyFill="1" applyBorder="1" applyAlignment="1">
      <alignment horizontal="center"/>
    </xf>
    <xf numFmtId="0" fontId="77" fillId="0" borderId="21" xfId="0" applyFont="1" applyFill="1" applyBorder="1" applyAlignment="1">
      <alignment/>
    </xf>
    <xf numFmtId="0" fontId="78" fillId="0" borderId="11" xfId="0" applyFont="1" applyFill="1" applyBorder="1" applyAlignment="1">
      <alignment horizontal="center"/>
    </xf>
    <xf numFmtId="0" fontId="78" fillId="0" borderId="20" xfId="0" applyFont="1" applyFill="1" applyBorder="1" applyAlignment="1">
      <alignment/>
    </xf>
    <xf numFmtId="0" fontId="78" fillId="0" borderId="21" xfId="53" applyFont="1" applyFill="1" applyBorder="1">
      <alignment/>
      <protection/>
    </xf>
    <xf numFmtId="3" fontId="78" fillId="0" borderId="14" xfId="0" applyNumberFormat="1" applyFont="1" applyFill="1" applyBorder="1" applyAlignment="1">
      <alignment/>
    </xf>
    <xf numFmtId="4" fontId="77" fillId="0" borderId="11" xfId="0" applyNumberFormat="1" applyFont="1" applyFill="1" applyBorder="1" applyAlignment="1">
      <alignment/>
    </xf>
    <xf numFmtId="3" fontId="77" fillId="0" borderId="11" xfId="0" applyNumberFormat="1" applyFont="1" applyFill="1" applyBorder="1" applyAlignment="1">
      <alignment/>
    </xf>
    <xf numFmtId="170" fontId="77" fillId="0" borderId="11" xfId="0" applyNumberFormat="1" applyFont="1" applyFill="1" applyBorder="1" applyAlignment="1">
      <alignment/>
    </xf>
    <xf numFmtId="0" fontId="77" fillId="0" borderId="26" xfId="0" applyFont="1" applyFill="1" applyBorder="1" applyAlignment="1">
      <alignment/>
    </xf>
    <xf numFmtId="170" fontId="77" fillId="0" borderId="2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5" fillId="0" borderId="0" xfId="52" applyFont="1" applyFill="1" applyBorder="1">
      <alignment/>
      <protection/>
    </xf>
    <xf numFmtId="0" fontId="4" fillId="0" borderId="0" xfId="52" applyFont="1" applyFill="1" applyBorder="1" applyAlignment="1">
      <alignment horizontal="left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vertical="center"/>
      <protection/>
    </xf>
    <xf numFmtId="171" fontId="7" fillId="0" borderId="0" xfId="52" applyNumberFormat="1" applyFont="1" applyFill="1" applyBorder="1">
      <alignment/>
      <protection/>
    </xf>
    <xf numFmtId="0" fontId="5" fillId="0" borderId="0" xfId="52" applyFont="1" applyFill="1" applyBorder="1" applyAlignment="1">
      <alignment/>
      <protection/>
    </xf>
    <xf numFmtId="0" fontId="75" fillId="0" borderId="38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171" fontId="75" fillId="0" borderId="33" xfId="0" applyNumberFormat="1" applyFont="1" applyFill="1" applyBorder="1" applyAlignment="1">
      <alignment horizontal="center" vertical="center" wrapText="1"/>
    </xf>
    <xf numFmtId="171" fontId="75" fillId="0" borderId="34" xfId="0" applyNumberFormat="1" applyFont="1" applyFill="1" applyBorder="1" applyAlignment="1">
      <alignment horizontal="center" vertical="center" wrapText="1"/>
    </xf>
    <xf numFmtId="171" fontId="75" fillId="0" borderId="35" xfId="0" applyNumberFormat="1" applyFont="1" applyFill="1" applyBorder="1" applyAlignment="1">
      <alignment horizontal="center" vertical="center" wrapText="1"/>
    </xf>
    <xf numFmtId="0" fontId="78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/>
    </xf>
    <xf numFmtId="0" fontId="17" fillId="0" borderId="43" xfId="0" applyFont="1" applyFill="1" applyBorder="1" applyAlignment="1">
      <alignment/>
    </xf>
    <xf numFmtId="0" fontId="78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0" fontId="78" fillId="0" borderId="4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17" fillId="0" borderId="48" xfId="0" applyFont="1" applyFill="1" applyBorder="1" applyAlignment="1">
      <alignment/>
    </xf>
    <xf numFmtId="0" fontId="78" fillId="0" borderId="4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0" fontId="78" fillId="0" borderId="5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/>
    </xf>
    <xf numFmtId="0" fontId="17" fillId="0" borderId="52" xfId="0" applyFont="1" applyFill="1" applyBorder="1" applyAlignment="1">
      <alignment/>
    </xf>
    <xf numFmtId="0" fontId="4" fillId="0" borderId="0" xfId="52" applyFont="1" applyFill="1" applyBorder="1" applyAlignment="1">
      <alignment horizontal="justify" vertical="justify" wrapText="1"/>
      <protection/>
    </xf>
    <xf numFmtId="0" fontId="5" fillId="0" borderId="0" xfId="52" applyFont="1" applyFill="1" applyAlignment="1">
      <alignment horizontal="justify" vertical="justify" wrapText="1"/>
      <protection/>
    </xf>
    <xf numFmtId="0" fontId="78" fillId="0" borderId="33" xfId="0" applyFont="1" applyFill="1" applyBorder="1" applyAlignment="1">
      <alignment horizontal="center" vertical="center"/>
    </xf>
    <xf numFmtId="0" fontId="78" fillId="0" borderId="34" xfId="0" applyFont="1" applyFill="1" applyBorder="1" applyAlignment="1">
      <alignment horizontal="center" vertical="center"/>
    </xf>
    <xf numFmtId="0" fontId="78" fillId="0" borderId="35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horizontal="center" vertical="center"/>
    </xf>
    <xf numFmtId="0" fontId="10" fillId="0" borderId="26" xfId="51" applyFont="1" applyFill="1" applyBorder="1" applyAlignment="1">
      <alignment wrapText="1"/>
      <protection/>
    </xf>
    <xf numFmtId="0" fontId="10" fillId="0" borderId="27" xfId="51" applyFont="1" applyFill="1" applyBorder="1" applyAlignment="1">
      <alignment wrapText="1"/>
      <protection/>
    </xf>
    <xf numFmtId="0" fontId="10" fillId="0" borderId="0" xfId="51" applyFont="1" applyFill="1" applyAlignment="1">
      <alignment wrapText="1"/>
      <protection/>
    </xf>
    <xf numFmtId="0" fontId="10" fillId="0" borderId="19" xfId="51" applyFont="1" applyFill="1" applyBorder="1" applyAlignment="1">
      <alignment wrapText="1"/>
      <protection/>
    </xf>
    <xf numFmtId="0" fontId="9" fillId="0" borderId="33" xfId="51" applyFont="1" applyFill="1" applyBorder="1" applyAlignment="1">
      <alignment horizontal="center" vertical="center" wrapText="1"/>
      <protection/>
    </xf>
    <xf numFmtId="0" fontId="10" fillId="0" borderId="34" xfId="51" applyFont="1" applyFill="1" applyBorder="1" applyAlignment="1">
      <alignment horizontal="center" vertical="center" wrapText="1"/>
      <protection/>
    </xf>
    <xf numFmtId="0" fontId="10" fillId="0" borderId="35" xfId="51" applyFont="1" applyFill="1" applyBorder="1" applyAlignment="1">
      <alignment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0" fontId="10" fillId="0" borderId="0" xfId="51" applyFont="1" applyFill="1" applyAlignment="1">
      <alignment horizontal="center" vertical="center" wrapText="1"/>
      <protection/>
    </xf>
    <xf numFmtId="0" fontId="9" fillId="0" borderId="0" xfId="51" applyFont="1" applyFill="1" applyAlignment="1">
      <alignment horizontal="center" vertical="center" wrapText="1"/>
      <protection/>
    </xf>
    <xf numFmtId="0" fontId="9" fillId="0" borderId="19" xfId="51" applyFont="1" applyFill="1" applyBorder="1" applyAlignment="1">
      <alignment horizontal="center" vertical="center" wrapText="1"/>
      <protection/>
    </xf>
    <xf numFmtId="0" fontId="10" fillId="0" borderId="21" xfId="51" applyFont="1" applyFill="1" applyBorder="1" applyAlignment="1">
      <alignment wrapText="1"/>
      <protection/>
    </xf>
    <xf numFmtId="0" fontId="9" fillId="0" borderId="53" xfId="51" applyFont="1" applyFill="1" applyBorder="1" applyAlignment="1">
      <alignment horizontal="center" vertical="center" wrapText="1"/>
      <protection/>
    </xf>
    <xf numFmtId="0" fontId="9" fillId="0" borderId="54" xfId="51" applyFont="1" applyFill="1" applyBorder="1" applyAlignment="1">
      <alignment horizontal="center" vertical="center" wrapText="1"/>
      <protection/>
    </xf>
    <xf numFmtId="171" fontId="9" fillId="0" borderId="11" xfId="51" applyNumberFormat="1" applyFont="1" applyFill="1" applyBorder="1" applyAlignment="1">
      <alignment horizontal="center" vertical="center" wrapText="1"/>
      <protection/>
    </xf>
    <xf numFmtId="171" fontId="9" fillId="0" borderId="20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10" fillId="0" borderId="11" xfId="51" applyFont="1" applyFill="1" applyBorder="1" applyAlignment="1">
      <alignment horizontal="center" vertical="center" wrapText="1"/>
      <protection/>
    </xf>
    <xf numFmtId="0" fontId="10" fillId="0" borderId="20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left"/>
      <protection/>
    </xf>
    <xf numFmtId="0" fontId="5" fillId="0" borderId="0" xfId="51" applyFont="1" applyFill="1" applyBorder="1" applyAlignment="1">
      <alignment/>
      <protection/>
    </xf>
    <xf numFmtId="0" fontId="5" fillId="0" borderId="19" xfId="51" applyFont="1" applyFill="1" applyBorder="1" applyAlignment="1">
      <alignment/>
      <protection/>
    </xf>
    <xf numFmtId="0" fontId="9" fillId="0" borderId="14" xfId="51" applyFont="1" applyFill="1" applyBorder="1" applyAlignment="1">
      <alignment horizontal="center" vertical="center" wrapText="1"/>
      <protection/>
    </xf>
    <xf numFmtId="0" fontId="9" fillId="0" borderId="20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9" xfId="51" applyFont="1" applyFill="1" applyBorder="1" applyAlignment="1">
      <alignment horizontal="center" vertical="center"/>
      <protection/>
    </xf>
    <xf numFmtId="0" fontId="4" fillId="0" borderId="33" xfId="51" applyFont="1" applyFill="1" applyBorder="1" applyAlignment="1">
      <alignment horizontal="center" vertical="center" wrapText="1"/>
      <protection/>
    </xf>
    <xf numFmtId="0" fontId="4" fillId="0" borderId="34" xfId="51" applyFont="1" applyFill="1" applyBorder="1" applyAlignment="1">
      <alignment horizontal="center" vertical="center" wrapText="1"/>
      <protection/>
    </xf>
    <xf numFmtId="0" fontId="4" fillId="0" borderId="35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0" borderId="19" xfId="51" applyFont="1" applyFill="1" applyBorder="1" applyAlignment="1">
      <alignment horizontal="center" vertical="center" wrapText="1"/>
      <protection/>
    </xf>
    <xf numFmtId="0" fontId="4" fillId="0" borderId="26" xfId="51" applyFont="1" applyFill="1" applyBorder="1" applyAlignment="1">
      <alignment horizontal="center" vertical="center" wrapText="1"/>
      <protection/>
    </xf>
    <xf numFmtId="0" fontId="4" fillId="0" borderId="27" xfId="51" applyFont="1" applyFill="1" applyBorder="1" applyAlignment="1">
      <alignment horizontal="center" vertical="center" wrapText="1"/>
      <protection/>
    </xf>
    <xf numFmtId="0" fontId="4" fillId="0" borderId="32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0" borderId="36" xfId="51" applyFont="1" applyFill="1" applyBorder="1" applyAlignment="1">
      <alignment horizontal="center" vertical="center" wrapText="1"/>
      <protection/>
    </xf>
    <xf numFmtId="0" fontId="5" fillId="0" borderId="21" xfId="51" applyFont="1" applyFill="1" applyBorder="1" applyAlignment="1">
      <alignment horizontal="center" vertical="center" wrapText="1"/>
      <protection/>
    </xf>
    <xf numFmtId="0" fontId="5" fillId="0" borderId="55" xfId="51" applyFont="1" applyFill="1" applyBorder="1" applyAlignment="1">
      <alignment horizontal="center" vertical="center" wrapText="1"/>
      <protection/>
    </xf>
    <xf numFmtId="0" fontId="5" fillId="0" borderId="56" xfId="51" applyFont="1" applyFill="1" applyBorder="1" applyAlignment="1">
      <alignment horizontal="center" vertical="center" wrapText="1"/>
      <protection/>
    </xf>
    <xf numFmtId="0" fontId="5" fillId="0" borderId="57" xfId="51" applyFont="1" applyFill="1" applyBorder="1" applyAlignment="1">
      <alignment horizontal="center" vertical="center" wrapText="1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63</xdr:row>
      <xdr:rowOff>57150</xdr:rowOff>
    </xdr:from>
    <xdr:ext cx="10191750" cy="2771775"/>
    <xdr:sp>
      <xdr:nvSpPr>
        <xdr:cNvPr id="1" name="CaixaDeTexto 1"/>
        <xdr:cNvSpPr txBox="1">
          <a:spLocks noChangeArrowheads="1"/>
        </xdr:cNvSpPr>
      </xdr:nvSpPr>
      <xdr:spPr>
        <a:xfrm>
          <a:off x="0" y="8782050"/>
          <a:ext cx="10191750" cy="277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Celso Luiz Moretti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Tiago Toledo Ferreira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                                                                                                                                                 Diretor-Executivo de Gestão Institucional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080.210.298-03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051.727.796-47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Bruno Coelho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Soares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Susy Darlen Barros da Penha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Gerente Financeiro e Contábil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Contadora – CRC – DF 007472/O-2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026.328.954-05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399.778.381-00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3905250</xdr:colOff>
      <xdr:row>1</xdr:row>
      <xdr:rowOff>47625</xdr:rowOff>
    </xdr:from>
    <xdr:to>
      <xdr:col>0</xdr:col>
      <xdr:colOff>5972175</xdr:colOff>
      <xdr:row>5</xdr:row>
      <xdr:rowOff>38100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38125"/>
          <a:ext cx="20669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0</xdr:col>
      <xdr:colOff>0</xdr:colOff>
      <xdr:row>59</xdr:row>
      <xdr:rowOff>161925</xdr:rowOff>
    </xdr:from>
    <xdr:ext cx="11477625" cy="3048000"/>
    <xdr:sp>
      <xdr:nvSpPr>
        <xdr:cNvPr id="2" name="CaixaDeTexto 2"/>
        <xdr:cNvSpPr txBox="1">
          <a:spLocks noChangeArrowheads="1"/>
        </xdr:cNvSpPr>
      </xdr:nvSpPr>
      <xdr:spPr>
        <a:xfrm>
          <a:off x="0" y="11163300"/>
          <a:ext cx="11477625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Celso Luiz Moretti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Tiago Toledo Ferreira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                                                                                                                                                 Diretor-Executivo de Gestão Institucional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080.210.298-03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051.727.796-47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Bruno Coelho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Soares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Susy Darlen Barros da Penha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Gerente Financeiro e Contábil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Contadora – CRC – DF 007472/O-2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026.328.954-05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399.778.381-00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3038475</xdr:colOff>
      <xdr:row>1</xdr:row>
      <xdr:rowOff>76200</xdr:rowOff>
    </xdr:from>
    <xdr:to>
      <xdr:col>1</xdr:col>
      <xdr:colOff>76200</xdr:colOff>
      <xdr:row>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38125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32</xdr:row>
      <xdr:rowOff>0</xdr:rowOff>
    </xdr:from>
    <xdr:ext cx="8115300" cy="266700"/>
    <xdr:sp fLocksText="0">
      <xdr:nvSpPr>
        <xdr:cNvPr id="2" name="CaixaDeTexto 4"/>
        <xdr:cNvSpPr txBox="1">
          <a:spLocks noChangeArrowheads="1"/>
        </xdr:cNvSpPr>
      </xdr:nvSpPr>
      <xdr:spPr>
        <a:xfrm>
          <a:off x="9525" y="6429375"/>
          <a:ext cx="811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66675</xdr:rowOff>
    </xdr:from>
    <xdr:ext cx="7600950" cy="266700"/>
    <xdr:sp fLocksText="0">
      <xdr:nvSpPr>
        <xdr:cNvPr id="3" name="CaixaDeTexto 5"/>
        <xdr:cNvSpPr txBox="1">
          <a:spLocks noChangeArrowheads="1"/>
        </xdr:cNvSpPr>
      </xdr:nvSpPr>
      <xdr:spPr>
        <a:xfrm>
          <a:off x="0" y="5791200"/>
          <a:ext cx="7600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9753600" cy="1638300"/>
    <xdr:sp>
      <xdr:nvSpPr>
        <xdr:cNvPr id="4" name="CaixaDeTexto 6"/>
        <xdr:cNvSpPr txBox="1">
          <a:spLocks noChangeArrowheads="1"/>
        </xdr:cNvSpPr>
      </xdr:nvSpPr>
      <xdr:spPr>
        <a:xfrm>
          <a:off x="0" y="5400675"/>
          <a:ext cx="97536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Celso Luiz Moretti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Tiago Toledo Ferreira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                                                                                                                                                 Diretor-Executivo de Gestão Institucional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080.210.298-03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051.727.796-47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Bruno Coelho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Soares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Susy Darlen Barros da Penha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Gerente Financeiro e Contábil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Contadora – CRC – DF 007472/O-2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026.328.954-05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399.778.381-00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88</xdr:row>
      <xdr:rowOff>0</xdr:rowOff>
    </xdr:from>
    <xdr:ext cx="9744075" cy="1619250"/>
    <xdr:sp>
      <xdr:nvSpPr>
        <xdr:cNvPr id="5" name="CaixaDeTexto 7"/>
        <xdr:cNvSpPr txBox="1">
          <a:spLocks noChangeArrowheads="1"/>
        </xdr:cNvSpPr>
      </xdr:nvSpPr>
      <xdr:spPr>
        <a:xfrm>
          <a:off x="0" y="15268575"/>
          <a:ext cx="97440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Celso Luiz Moretti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Tiago Toledo Ferreira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                                                                                                                                                 Diretor-Executivo de Gestão Institucional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080.210.298-03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051.727.796-47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Bruno Coelho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Soares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Susy Darlen Barros da Penha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Gerente Financeiro e Contábil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Contadora – CRC – DF 007472/O-2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026.328.954-05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399.778.381-00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152400</xdr:rowOff>
    </xdr:from>
    <xdr:to>
      <xdr:col>4</xdr:col>
      <xdr:colOff>152400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52400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40</xdr:row>
      <xdr:rowOff>104775</xdr:rowOff>
    </xdr:from>
    <xdr:ext cx="8372475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9525" y="9010650"/>
          <a:ext cx="837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76200</xdr:rowOff>
    </xdr:from>
    <xdr:ext cx="820102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0" y="7781925"/>
          <a:ext cx="820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9744075" cy="1638300"/>
    <xdr:sp>
      <xdr:nvSpPr>
        <xdr:cNvPr id="4" name="CaixaDeTexto 4"/>
        <xdr:cNvSpPr txBox="1">
          <a:spLocks noChangeArrowheads="1"/>
        </xdr:cNvSpPr>
      </xdr:nvSpPr>
      <xdr:spPr>
        <a:xfrm>
          <a:off x="0" y="8105775"/>
          <a:ext cx="974407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Celso Luiz Moretti       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Tiago Toledo Ferreira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                                                                                                                                                 Diretor-Executivo de Gestão Institucional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080.210.298-03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051.727.796-47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Bruno Coelho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Soares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Susy Darlen Barros da Penha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Gerente Financeiro e Contábil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Contadora – CRC – DF 007472/O-2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026.328.954-05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399.778.381-00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91</xdr:row>
      <xdr:rowOff>0</xdr:rowOff>
    </xdr:from>
    <xdr:ext cx="8439150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0" y="17325975"/>
          <a:ext cx="8439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9305925" cy="266700"/>
    <xdr:sp fLocksText="0">
      <xdr:nvSpPr>
        <xdr:cNvPr id="4" name="CaixaDeTexto 4"/>
        <xdr:cNvSpPr txBox="1">
          <a:spLocks noChangeArrowheads="1"/>
        </xdr:cNvSpPr>
      </xdr:nvSpPr>
      <xdr:spPr>
        <a:xfrm>
          <a:off x="0" y="18649950"/>
          <a:ext cx="9305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</xdr:colOff>
      <xdr:row>94</xdr:row>
      <xdr:rowOff>104775</xdr:rowOff>
    </xdr:from>
    <xdr:ext cx="8429625" cy="257175"/>
    <xdr:sp fLocksText="0">
      <xdr:nvSpPr>
        <xdr:cNvPr id="5" name="CaixaDeTexto 5"/>
        <xdr:cNvSpPr txBox="1">
          <a:spLocks noChangeArrowheads="1"/>
        </xdr:cNvSpPr>
      </xdr:nvSpPr>
      <xdr:spPr>
        <a:xfrm>
          <a:off x="9525" y="18011775"/>
          <a:ext cx="842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104775</xdr:rowOff>
    </xdr:from>
    <xdr:ext cx="8201025" cy="266700"/>
    <xdr:sp fLocksText="0">
      <xdr:nvSpPr>
        <xdr:cNvPr id="6" name="CaixaDeTexto 6"/>
        <xdr:cNvSpPr txBox="1">
          <a:spLocks noChangeArrowheads="1"/>
        </xdr:cNvSpPr>
      </xdr:nvSpPr>
      <xdr:spPr>
        <a:xfrm>
          <a:off x="0" y="16859250"/>
          <a:ext cx="820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38175" cy="638175"/>
    <xdr:sp>
      <xdr:nvSpPr>
        <xdr:cNvPr id="7" name="AutoShape 1" descr="blob:https://web.whatsapp.com/329001f0-915d-4006-88fd-83190bcf6565"/>
        <xdr:cNvSpPr>
          <a:spLocks noChangeAspect="1"/>
        </xdr:cNvSpPr>
      </xdr:nvSpPr>
      <xdr:spPr>
        <a:xfrm>
          <a:off x="8648700" y="12487275"/>
          <a:ext cx="638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85725</xdr:rowOff>
    </xdr:from>
    <xdr:ext cx="7448550" cy="1743075"/>
    <xdr:sp>
      <xdr:nvSpPr>
        <xdr:cNvPr id="8" name="CaixaDeTexto 8"/>
        <xdr:cNvSpPr txBox="1">
          <a:spLocks noChangeArrowheads="1"/>
        </xdr:cNvSpPr>
      </xdr:nvSpPr>
      <xdr:spPr>
        <a:xfrm>
          <a:off x="0" y="17030700"/>
          <a:ext cx="744855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Celso Luiz Moretti                             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Tiago Toledo Ferreira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Presidente                                                                                                                                           Diretor-Executivo de Gestão Institucional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080.210.298-03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051.727.796-47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Bruno Coelho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Soares                     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Susy Darlen Barros da Penha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Gerente Financeiro e Contábil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Contadora – CRC – DF 007472/O-2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026.328.954-05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CPF: 399.778.381-00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-CCG\Demonstra&#231;&#245;es%20Cont&#225;beis\Planilha%20de%20DRE%20-%20V0.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1&#186;%20Trimestre\Planilha%20de%20DRE%20-%20V0.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BASE - Anterior"/>
      <sheetName val="Classificação Contas - DRE"/>
      <sheetName val="Notas Explicativas"/>
      <sheetName val="Tabela Auxiliar"/>
      <sheetName val="Temp"/>
      <sheetName val="Análise"/>
      <sheetName val="Planilha de DRE - V0.3"/>
    </sheetNames>
    <sheetDataSet>
      <sheetData sheetId="1">
        <row r="2">
          <cell r="B2" t="str">
            <v>1º TRIMESTRE</v>
          </cell>
        </row>
        <row r="5">
          <cell r="B5">
            <v>2016</v>
          </cell>
        </row>
        <row r="8">
          <cell r="B8" t="str">
            <v>...................................................................................................................</v>
          </cell>
          <cell r="C8" t="str">
            <v/>
          </cell>
        </row>
      </sheetData>
      <sheetData sheetId="7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AJUSTE - BASE - Atual"/>
      <sheetName val="VLR AJUSTE ATUAL"/>
      <sheetName val="BASE - Anterior"/>
      <sheetName val="AJUSTE - BASE - Anterior"/>
      <sheetName val="VLR AJUSTE ANTERIOR"/>
      <sheetName val="Classificação Contas - DRE"/>
      <sheetName val="Tabela Auxiliar"/>
      <sheetName val="Temp"/>
      <sheetName val="Planilha de DRE - V0.7"/>
    </sheetNames>
    <sheetDataSet>
      <sheetData sheetId="10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65"/>
  <sheetViews>
    <sheetView showGridLines="0" tabSelected="1" zoomScale="90" zoomScaleNormal="90" zoomScalePageLayoutView="0" workbookViewId="0" topLeftCell="A13">
      <selection activeCell="H31" sqref="H31"/>
    </sheetView>
  </sheetViews>
  <sheetFormatPr defaultColWidth="9.140625" defaultRowHeight="15"/>
  <cols>
    <col min="1" max="1" width="44.7109375" style="2" customWidth="1"/>
    <col min="2" max="3" width="14.00390625" style="2" bestFit="1" customWidth="1"/>
    <col min="4" max="4" width="13.140625" style="2" customWidth="1"/>
    <col min="5" max="5" width="42.57421875" style="2" customWidth="1"/>
    <col min="6" max="6" width="14.00390625" style="2" bestFit="1" customWidth="1"/>
    <col min="7" max="7" width="11.28125" style="2" bestFit="1" customWidth="1"/>
    <col min="8" max="8" width="13.28125" style="2" customWidth="1"/>
    <col min="9" max="9" width="9.140625" style="2" customWidth="1"/>
    <col min="10" max="10" width="11.7109375" style="2" bestFit="1" customWidth="1"/>
    <col min="11" max="16384" width="9.140625" style="2" customWidth="1"/>
  </cols>
  <sheetData>
    <row r="1" spans="1:8" ht="12.75" customHeight="1">
      <c r="A1" s="291" t="s">
        <v>0</v>
      </c>
      <c r="B1" s="292"/>
      <c r="C1" s="292"/>
      <c r="D1" s="292"/>
      <c r="E1" s="292"/>
      <c r="F1" s="292"/>
      <c r="G1" s="292"/>
      <c r="H1" s="293"/>
    </row>
    <row r="2" spans="1:8" ht="12.75" customHeight="1">
      <c r="A2" s="288" t="s">
        <v>1</v>
      </c>
      <c r="B2" s="289"/>
      <c r="C2" s="289"/>
      <c r="D2" s="289"/>
      <c r="E2" s="289"/>
      <c r="F2" s="289"/>
      <c r="G2" s="289"/>
      <c r="H2" s="290"/>
    </row>
    <row r="3" spans="1:8" ht="12.75" customHeight="1">
      <c r="A3" s="288" t="s">
        <v>20</v>
      </c>
      <c r="B3" s="289"/>
      <c r="C3" s="289"/>
      <c r="D3" s="289"/>
      <c r="E3" s="289"/>
      <c r="F3" s="289"/>
      <c r="G3" s="289"/>
      <c r="H3" s="290"/>
    </row>
    <row r="4" spans="1:8" ht="12" customHeight="1">
      <c r="A4" s="288" t="s">
        <v>165</v>
      </c>
      <c r="B4" s="289"/>
      <c r="C4" s="289"/>
      <c r="D4" s="289"/>
      <c r="E4" s="289"/>
      <c r="F4" s="289"/>
      <c r="G4" s="289"/>
      <c r="H4" s="290"/>
    </row>
    <row r="5" spans="1:8" ht="12" customHeight="1">
      <c r="A5" s="40"/>
      <c r="B5" s="41"/>
      <c r="C5" s="41"/>
      <c r="D5" s="41"/>
      <c r="E5" s="42"/>
      <c r="F5" s="42"/>
      <c r="G5" s="54"/>
      <c r="H5" s="55"/>
    </row>
    <row r="6" spans="1:8" ht="12.75" customHeight="1">
      <c r="A6" s="285" t="s">
        <v>4</v>
      </c>
      <c r="B6" s="286"/>
      <c r="C6" s="286"/>
      <c r="D6" s="287"/>
      <c r="E6" s="285" t="s">
        <v>5</v>
      </c>
      <c r="F6" s="286"/>
      <c r="G6" s="286"/>
      <c r="H6" s="287"/>
    </row>
    <row r="7" spans="1:8" ht="11.25">
      <c r="A7" s="9"/>
      <c r="B7" s="16" t="s">
        <v>154</v>
      </c>
      <c r="C7" s="43" t="s">
        <v>158</v>
      </c>
      <c r="D7" s="53" t="s">
        <v>54</v>
      </c>
      <c r="E7" s="4"/>
      <c r="F7" s="16" t="s">
        <v>154</v>
      </c>
      <c r="G7" s="43" t="s">
        <v>158</v>
      </c>
      <c r="H7" s="44" t="s">
        <v>54</v>
      </c>
    </row>
    <row r="8" spans="1:8" ht="11.25">
      <c r="A8" s="9"/>
      <c r="B8" s="15" t="s">
        <v>2</v>
      </c>
      <c r="C8" s="14" t="s">
        <v>2</v>
      </c>
      <c r="D8" s="45" t="s">
        <v>2</v>
      </c>
      <c r="E8" s="4"/>
      <c r="F8" s="14" t="s">
        <v>2</v>
      </c>
      <c r="G8" s="14" t="s">
        <v>2</v>
      </c>
      <c r="H8" s="45" t="s">
        <v>2</v>
      </c>
    </row>
    <row r="9" spans="1:8" ht="6.75" customHeight="1">
      <c r="A9" s="10"/>
      <c r="B9" s="13"/>
      <c r="C9" s="12"/>
      <c r="D9" s="51"/>
      <c r="E9" s="46"/>
      <c r="F9" s="11"/>
      <c r="G9" s="52"/>
      <c r="H9" s="51"/>
    </row>
    <row r="10" spans="1:8" ht="11.25">
      <c r="A10" s="10" t="s">
        <v>33</v>
      </c>
      <c r="B10" s="57">
        <f>SUM(B12,B15,B23,B25)</f>
        <v>500911</v>
      </c>
      <c r="C10" s="56">
        <f>SUM(C12,C15,C23,C25)</f>
        <v>540065</v>
      </c>
      <c r="D10" s="57">
        <f>SUM(D12,D15,D23,D25)</f>
        <v>388187</v>
      </c>
      <c r="E10" s="47" t="s">
        <v>34</v>
      </c>
      <c r="F10" s="65">
        <f>SUM(F12:F20)</f>
        <v>668025</v>
      </c>
      <c r="G10" s="66">
        <f>SUM(G12:G20)</f>
        <v>707381</v>
      </c>
      <c r="H10" s="57">
        <f>SUM(H12:H20)</f>
        <v>659571</v>
      </c>
    </row>
    <row r="11" spans="1:8" ht="6" customHeight="1">
      <c r="A11" s="10"/>
      <c r="B11" s="8"/>
      <c r="C11" s="58"/>
      <c r="D11" s="59"/>
      <c r="E11" s="47"/>
      <c r="F11" s="67"/>
      <c r="G11" s="68"/>
      <c r="H11" s="59"/>
    </row>
    <row r="12" spans="1:8" ht="11.25">
      <c r="A12" s="6" t="s">
        <v>82</v>
      </c>
      <c r="B12" s="62">
        <f>SUM(B13)</f>
        <v>339257</v>
      </c>
      <c r="C12" s="60">
        <f>SUM(C13)</f>
        <v>383253</v>
      </c>
      <c r="D12" s="61">
        <f>SUM(D13)</f>
        <v>254198</v>
      </c>
      <c r="E12" s="48" t="s">
        <v>81</v>
      </c>
      <c r="F12" s="69">
        <f>535864-31141</f>
        <v>504723</v>
      </c>
      <c r="G12" s="92">
        <f>505214+51377</f>
        <v>556591</v>
      </c>
      <c r="H12" s="61">
        <v>486443</v>
      </c>
    </row>
    <row r="13" spans="1:10" ht="11.25">
      <c r="A13" s="6" t="s">
        <v>80</v>
      </c>
      <c r="B13" s="62">
        <v>339257</v>
      </c>
      <c r="C13" s="60">
        <v>383253</v>
      </c>
      <c r="D13" s="62">
        <v>254198</v>
      </c>
      <c r="E13" s="48" t="s">
        <v>79</v>
      </c>
      <c r="F13" s="69">
        <v>25248</v>
      </c>
      <c r="G13" s="92">
        <v>16989</v>
      </c>
      <c r="H13" s="61">
        <v>5933</v>
      </c>
      <c r="J13" s="259"/>
    </row>
    <row r="14" spans="1:8" ht="11.25">
      <c r="A14" s="6"/>
      <c r="B14" s="62"/>
      <c r="C14" s="60"/>
      <c r="D14" s="59"/>
      <c r="E14" s="48" t="s">
        <v>78</v>
      </c>
      <c r="F14" s="69">
        <v>32415</v>
      </c>
      <c r="G14" s="92">
        <v>31281</v>
      </c>
      <c r="H14" s="96">
        <v>31953</v>
      </c>
    </row>
    <row r="15" spans="1:8" ht="11.25">
      <c r="A15" s="6" t="s">
        <v>77</v>
      </c>
      <c r="B15" s="62">
        <f>SUM(B16:B21)</f>
        <v>117142</v>
      </c>
      <c r="C15" s="62">
        <f>SUM(C16:C21)</f>
        <v>115814</v>
      </c>
      <c r="D15" s="62">
        <f>SUM(D16:D21)</f>
        <v>96149</v>
      </c>
      <c r="E15" s="48" t="s">
        <v>174</v>
      </c>
      <c r="F15" s="69">
        <v>38134</v>
      </c>
      <c r="G15" s="92">
        <v>44819</v>
      </c>
      <c r="H15" s="61">
        <v>49554</v>
      </c>
    </row>
    <row r="16" spans="1:8" ht="11.25">
      <c r="A16" s="6" t="s">
        <v>166</v>
      </c>
      <c r="B16" s="62">
        <v>5010</v>
      </c>
      <c r="C16" s="93">
        <v>340</v>
      </c>
      <c r="D16" s="61">
        <v>232</v>
      </c>
      <c r="E16" s="48" t="s">
        <v>173</v>
      </c>
      <c r="F16" s="69">
        <v>159</v>
      </c>
      <c r="G16" s="92">
        <v>1211</v>
      </c>
      <c r="H16" s="61">
        <v>158</v>
      </c>
    </row>
    <row r="17" spans="1:8" ht="11.25">
      <c r="A17" s="6" t="s">
        <v>49</v>
      </c>
      <c r="B17" s="62">
        <f>51028-2383</f>
        <v>48645</v>
      </c>
      <c r="C17" s="60">
        <v>54904</v>
      </c>
      <c r="D17" s="61">
        <v>36359</v>
      </c>
      <c r="E17" s="48" t="s">
        <v>114</v>
      </c>
      <c r="F17" s="69">
        <v>67046</v>
      </c>
      <c r="G17" s="92">
        <v>56394</v>
      </c>
      <c r="H17" s="61">
        <v>85220</v>
      </c>
    </row>
    <row r="18" spans="1:8" ht="11.25">
      <c r="A18" s="6" t="s">
        <v>171</v>
      </c>
      <c r="B18" s="62">
        <v>16248</v>
      </c>
      <c r="C18" s="60">
        <v>16117</v>
      </c>
      <c r="D18" s="61">
        <v>16156</v>
      </c>
      <c r="E18" s="48" t="s">
        <v>75</v>
      </c>
      <c r="F18" s="69">
        <v>300</v>
      </c>
      <c r="G18" s="92">
        <v>96</v>
      </c>
      <c r="H18" s="61">
        <v>310</v>
      </c>
    </row>
    <row r="19" spans="1:8" ht="11.25">
      <c r="A19" s="6" t="s">
        <v>76</v>
      </c>
      <c r="B19" s="62">
        <v>6539</v>
      </c>
      <c r="C19" s="94">
        <v>4847</v>
      </c>
      <c r="D19" s="61">
        <v>6289</v>
      </c>
      <c r="E19" s="48"/>
      <c r="F19" s="69"/>
      <c r="G19" s="92"/>
      <c r="H19" s="61"/>
    </row>
    <row r="20" spans="1:8" ht="11.25">
      <c r="A20" s="6" t="s">
        <v>74</v>
      </c>
      <c r="B20" s="62">
        <v>37653</v>
      </c>
      <c r="C20" s="94">
        <v>37979</v>
      </c>
      <c r="D20" s="61">
        <v>34558</v>
      </c>
      <c r="E20" s="48"/>
      <c r="F20" s="70"/>
      <c r="G20" s="71"/>
      <c r="H20" s="59"/>
    </row>
    <row r="21" spans="1:8" ht="11.25">
      <c r="A21" s="6" t="s">
        <v>73</v>
      </c>
      <c r="B21" s="62">
        <v>3047</v>
      </c>
      <c r="C21" s="94">
        <v>1627</v>
      </c>
      <c r="D21" s="61">
        <v>2555</v>
      </c>
      <c r="E21" s="48"/>
      <c r="F21" s="69"/>
      <c r="G21" s="72"/>
      <c r="H21" s="59"/>
    </row>
    <row r="22" spans="1:8" ht="6" customHeight="1">
      <c r="A22" s="6"/>
      <c r="B22" s="7"/>
      <c r="C22" s="60"/>
      <c r="D22" s="61"/>
      <c r="E22" s="48"/>
      <c r="F22" s="69"/>
      <c r="G22" s="72"/>
      <c r="H22" s="59"/>
    </row>
    <row r="23" spans="1:8" ht="11.25">
      <c r="A23" s="6" t="s">
        <v>72</v>
      </c>
      <c r="B23" s="62">
        <v>44507</v>
      </c>
      <c r="C23" s="94">
        <v>40993</v>
      </c>
      <c r="D23" s="61">
        <v>37822</v>
      </c>
      <c r="E23" s="48"/>
      <c r="F23" s="69"/>
      <c r="G23" s="72"/>
      <c r="H23" s="59"/>
    </row>
    <row r="24" spans="1:8" ht="6" customHeight="1">
      <c r="A24" s="6"/>
      <c r="B24" s="62"/>
      <c r="C24" s="60"/>
      <c r="D24" s="61"/>
      <c r="E24" s="48"/>
      <c r="F24" s="69"/>
      <c r="G24" s="72"/>
      <c r="H24" s="59"/>
    </row>
    <row r="25" spans="1:8" ht="11.25">
      <c r="A25" s="6" t="s">
        <v>71</v>
      </c>
      <c r="B25" s="62">
        <v>5</v>
      </c>
      <c r="C25" s="94">
        <v>5</v>
      </c>
      <c r="D25" s="61">
        <v>18</v>
      </c>
      <c r="E25" s="48"/>
      <c r="F25" s="69"/>
      <c r="G25" s="72"/>
      <c r="H25" s="59"/>
    </row>
    <row r="26" spans="1:8" ht="6" customHeight="1">
      <c r="A26" s="6"/>
      <c r="B26" s="7"/>
      <c r="C26" s="60"/>
      <c r="D26" s="59"/>
      <c r="E26" s="48"/>
      <c r="F26" s="69"/>
      <c r="G26" s="72"/>
      <c r="H26" s="59"/>
    </row>
    <row r="27" spans="1:8" ht="11.25">
      <c r="A27" s="10" t="s">
        <v>35</v>
      </c>
      <c r="B27" s="57">
        <f>SUM(B29,B39,B45,B54)</f>
        <v>1151614</v>
      </c>
      <c r="C27" s="56">
        <f>SUM(C29,C39,C45,C54)</f>
        <v>1126937</v>
      </c>
      <c r="D27" s="57">
        <f>SUM(D29,D39,D45,D54)</f>
        <v>1157794</v>
      </c>
      <c r="E27" s="47" t="s">
        <v>36</v>
      </c>
      <c r="F27" s="65">
        <f>SUM(F29:F39)</f>
        <v>316623</v>
      </c>
      <c r="G27" s="66">
        <f>SUM(G29:G38)</f>
        <v>346078</v>
      </c>
      <c r="H27" s="57">
        <f>SUM(H29:H38)</f>
        <v>292905</v>
      </c>
    </row>
    <row r="28" spans="1:8" ht="6" customHeight="1">
      <c r="A28" s="6"/>
      <c r="B28" s="61"/>
      <c r="C28" s="60"/>
      <c r="D28" s="59"/>
      <c r="E28" s="47"/>
      <c r="F28" s="69"/>
      <c r="G28" s="72"/>
      <c r="H28" s="59"/>
    </row>
    <row r="29" spans="1:8" ht="11.25">
      <c r="A29" s="6" t="s">
        <v>70</v>
      </c>
      <c r="B29" s="61">
        <f>SUM(B30:B37)</f>
        <v>345748</v>
      </c>
      <c r="C29" s="60">
        <f>SUM(C30:C37)</f>
        <v>328457</v>
      </c>
      <c r="D29" s="61">
        <f>SUM(D30:D37)</f>
        <v>344490</v>
      </c>
      <c r="E29" s="48"/>
      <c r="F29" s="69"/>
      <c r="G29" s="72"/>
      <c r="H29" s="59"/>
    </row>
    <row r="30" spans="1:8" ht="11.25">
      <c r="A30" s="6" t="s">
        <v>69</v>
      </c>
      <c r="B30" s="62">
        <v>4888</v>
      </c>
      <c r="C30" s="94">
        <v>4741</v>
      </c>
      <c r="D30" s="62">
        <v>4826</v>
      </c>
      <c r="E30" s="48" t="s">
        <v>115</v>
      </c>
      <c r="F30" s="69">
        <f>98195+178038</f>
        <v>276233</v>
      </c>
      <c r="G30" s="92">
        <v>235840</v>
      </c>
      <c r="H30" s="61">
        <v>252515</v>
      </c>
    </row>
    <row r="31" spans="1:8" ht="11.25">
      <c r="A31" s="9" t="s">
        <v>68</v>
      </c>
      <c r="B31" s="62">
        <v>269952</v>
      </c>
      <c r="C31" s="94">
        <v>255059</v>
      </c>
      <c r="D31" s="62">
        <v>268064</v>
      </c>
      <c r="E31" s="48" t="s">
        <v>203</v>
      </c>
      <c r="F31" s="69" t="s">
        <v>39</v>
      </c>
      <c r="G31" s="92">
        <v>39044</v>
      </c>
      <c r="H31" s="61" t="s">
        <v>39</v>
      </c>
    </row>
    <row r="32" spans="1:8" ht="11.25">
      <c r="A32" s="9" t="s">
        <v>67</v>
      </c>
      <c r="B32" s="62">
        <v>18472</v>
      </c>
      <c r="C32" s="94">
        <v>16012</v>
      </c>
      <c r="D32" s="62">
        <v>19164</v>
      </c>
      <c r="E32" s="48" t="s">
        <v>175</v>
      </c>
      <c r="F32" s="69">
        <v>40390</v>
      </c>
      <c r="G32" s="92">
        <v>71194</v>
      </c>
      <c r="H32" s="61">
        <v>40390</v>
      </c>
    </row>
    <row r="33" spans="1:8" ht="11.25">
      <c r="A33" s="9" t="s">
        <v>172</v>
      </c>
      <c r="B33" s="62">
        <v>7463</v>
      </c>
      <c r="C33" s="94">
        <v>7666</v>
      </c>
      <c r="D33" s="62">
        <v>7463</v>
      </c>
      <c r="E33" s="48"/>
      <c r="F33" s="69"/>
      <c r="G33" s="72"/>
      <c r="H33" s="59"/>
    </row>
    <row r="34" spans="1:9" ht="12.75">
      <c r="A34" s="9" t="s">
        <v>66</v>
      </c>
      <c r="B34" s="62">
        <f>6227</f>
        <v>6227</v>
      </c>
      <c r="C34" s="94">
        <v>6234</v>
      </c>
      <c r="D34" s="62">
        <v>6227</v>
      </c>
      <c r="E34" s="48"/>
      <c r="F34" s="69"/>
      <c r="G34" s="72"/>
      <c r="H34" s="256"/>
      <c r="I34" s="257"/>
    </row>
    <row r="35" spans="1:9" ht="12.75">
      <c r="A35" s="6" t="s">
        <v>146</v>
      </c>
      <c r="B35" s="62">
        <v>42199</v>
      </c>
      <c r="C35" s="94">
        <v>42199</v>
      </c>
      <c r="D35" s="62">
        <v>42199</v>
      </c>
      <c r="E35" s="48"/>
      <c r="F35" s="69"/>
      <c r="G35" s="72"/>
      <c r="H35" s="256"/>
      <c r="I35" s="258"/>
    </row>
    <row r="36" spans="1:9" ht="12.75">
      <c r="A36" s="9" t="s">
        <v>65</v>
      </c>
      <c r="B36" s="62">
        <v>55</v>
      </c>
      <c r="C36" s="94">
        <v>55</v>
      </c>
      <c r="D36" s="62">
        <v>55</v>
      </c>
      <c r="E36" s="48"/>
      <c r="F36" s="69"/>
      <c r="G36" s="72"/>
      <c r="H36" s="256"/>
      <c r="I36" s="257"/>
    </row>
    <row r="37" spans="1:8" ht="11.25">
      <c r="A37" s="9" t="s">
        <v>167</v>
      </c>
      <c r="B37" s="62">
        <f>-3508</f>
        <v>-3508</v>
      </c>
      <c r="C37" s="60">
        <v>-3509</v>
      </c>
      <c r="D37" s="62">
        <v>-3508</v>
      </c>
      <c r="E37" s="49"/>
      <c r="F37" s="69"/>
      <c r="G37" s="72"/>
      <c r="H37" s="59"/>
    </row>
    <row r="38" spans="1:8" ht="11.25">
      <c r="A38" s="6"/>
      <c r="B38" s="5"/>
      <c r="C38" s="60"/>
      <c r="D38" s="59"/>
      <c r="E38" s="48"/>
      <c r="F38" s="69"/>
      <c r="G38" s="72"/>
      <c r="H38" s="59"/>
    </row>
    <row r="39" spans="1:8" ht="11.25">
      <c r="A39" s="6" t="s">
        <v>64</v>
      </c>
      <c r="B39" s="61">
        <f>B40+B42+B43+B41</f>
        <v>8227</v>
      </c>
      <c r="C39" s="60">
        <f>C40+C42+C43+C41</f>
        <v>8256</v>
      </c>
      <c r="D39" s="61">
        <f>D40+D42+D43+D41</f>
        <v>8259</v>
      </c>
      <c r="E39" s="48"/>
      <c r="F39" s="69"/>
      <c r="G39" s="72"/>
      <c r="H39" s="59"/>
    </row>
    <row r="40" spans="1:8" ht="11.25">
      <c r="A40" s="6" t="s">
        <v>63</v>
      </c>
      <c r="B40" s="62">
        <v>2582</v>
      </c>
      <c r="C40" s="94">
        <v>2582</v>
      </c>
      <c r="D40" s="61">
        <v>2582</v>
      </c>
      <c r="E40" s="47"/>
      <c r="F40" s="69"/>
      <c r="G40" s="72"/>
      <c r="H40" s="59"/>
    </row>
    <row r="41" spans="1:8" ht="11.25">
      <c r="A41" s="6" t="s">
        <v>62</v>
      </c>
      <c r="B41" s="62">
        <v>-727</v>
      </c>
      <c r="C41" s="60">
        <v>-727</v>
      </c>
      <c r="D41" s="61">
        <v>-727</v>
      </c>
      <c r="E41" s="47"/>
      <c r="F41" s="69"/>
      <c r="G41" s="72"/>
      <c r="H41" s="59"/>
    </row>
    <row r="42" spans="1:8" ht="11.25">
      <c r="A42" s="6" t="s">
        <v>61</v>
      </c>
      <c r="B42" s="62">
        <v>5916</v>
      </c>
      <c r="C42" s="94">
        <v>5916</v>
      </c>
      <c r="D42" s="61">
        <v>5916</v>
      </c>
      <c r="E42" s="47"/>
      <c r="F42" s="69"/>
      <c r="G42" s="72"/>
      <c r="H42" s="59"/>
    </row>
    <row r="43" spans="1:8" ht="11.25">
      <c r="A43" s="6" t="s">
        <v>60</v>
      </c>
      <c r="B43" s="62">
        <v>456</v>
      </c>
      <c r="C43" s="94">
        <v>485</v>
      </c>
      <c r="D43" s="61">
        <v>488</v>
      </c>
      <c r="E43" s="47"/>
      <c r="F43" s="69"/>
      <c r="G43" s="72"/>
      <c r="H43" s="59"/>
    </row>
    <row r="44" spans="1:8" ht="6" customHeight="1">
      <c r="A44" s="6"/>
      <c r="B44" s="5"/>
      <c r="C44" s="60"/>
      <c r="D44" s="59"/>
      <c r="E44" s="47"/>
      <c r="F44" s="65"/>
      <c r="G44" s="66"/>
      <c r="H44" s="59"/>
    </row>
    <row r="45" spans="1:8" ht="11.25">
      <c r="A45" s="6" t="s">
        <v>59</v>
      </c>
      <c r="B45" s="262">
        <f>B46+B50</f>
        <v>734503</v>
      </c>
      <c r="C45" s="263">
        <f>C46+C50</f>
        <v>768621</v>
      </c>
      <c r="D45" s="262">
        <f>D46+D50</f>
        <v>741791</v>
      </c>
      <c r="E45" s="47"/>
      <c r="F45" s="65"/>
      <c r="G45" s="66"/>
      <c r="H45" s="59"/>
    </row>
    <row r="46" spans="1:8" ht="11.25">
      <c r="A46" s="6" t="s">
        <v>111</v>
      </c>
      <c r="B46" s="61">
        <f>SUM(B47:B48)</f>
        <v>213513</v>
      </c>
      <c r="C46" s="60">
        <f>SUM(C47:C48)</f>
        <v>235062</v>
      </c>
      <c r="D46" s="61">
        <f>SUM(D47:D48)</f>
        <v>216820</v>
      </c>
      <c r="E46" s="47" t="s">
        <v>37</v>
      </c>
      <c r="F46" s="65">
        <f>SUM(F48,F50,F52)</f>
        <v>667877</v>
      </c>
      <c r="G46" s="66">
        <f>SUM(G48,G50,G52)</f>
        <v>613543</v>
      </c>
      <c r="H46" s="57">
        <f>SUM(H48,H50,H52)</f>
        <v>593505</v>
      </c>
    </row>
    <row r="47" spans="1:8" ht="11.25">
      <c r="A47" s="6" t="s">
        <v>169</v>
      </c>
      <c r="B47" s="62">
        <v>994220</v>
      </c>
      <c r="C47" s="94">
        <v>968346</v>
      </c>
      <c r="D47" s="61">
        <v>986010</v>
      </c>
      <c r="E47" s="47"/>
      <c r="F47" s="65"/>
      <c r="G47" s="66"/>
      <c r="H47" s="59"/>
    </row>
    <row r="48" spans="1:8" ht="11.25">
      <c r="A48" s="6" t="s">
        <v>58</v>
      </c>
      <c r="B48" s="62">
        <v>-780707</v>
      </c>
      <c r="C48" s="60">
        <v>-733284</v>
      </c>
      <c r="D48" s="61">
        <v>-769190</v>
      </c>
      <c r="E48" s="48" t="s">
        <v>144</v>
      </c>
      <c r="F48" s="69">
        <v>3048426</v>
      </c>
      <c r="G48" s="92">
        <v>2985020</v>
      </c>
      <c r="H48" s="61">
        <v>3048426</v>
      </c>
    </row>
    <row r="49" spans="1:8" ht="11.25">
      <c r="A49" s="6"/>
      <c r="B49" s="61"/>
      <c r="C49" s="60"/>
      <c r="D49" s="59"/>
      <c r="E49" s="48"/>
      <c r="F49" s="69"/>
      <c r="G49" s="72"/>
      <c r="H49" s="61"/>
    </row>
    <row r="50" spans="1:8" ht="11.25">
      <c r="A50" s="6" t="s">
        <v>112</v>
      </c>
      <c r="B50" s="61">
        <f>SUM(B51:B52)</f>
        <v>520990</v>
      </c>
      <c r="C50" s="60">
        <f>SUM(C51:C52)</f>
        <v>533559</v>
      </c>
      <c r="D50" s="61">
        <f>SUM(D51:D52)</f>
        <v>524971</v>
      </c>
      <c r="E50" s="48" t="s">
        <v>145</v>
      </c>
      <c r="F50" s="69">
        <v>18577</v>
      </c>
      <c r="G50" s="92">
        <v>31646</v>
      </c>
      <c r="H50" s="61">
        <v>18577</v>
      </c>
    </row>
    <row r="51" spans="1:8" ht="11.25">
      <c r="A51" s="6" t="s">
        <v>170</v>
      </c>
      <c r="B51" s="62">
        <v>861124</v>
      </c>
      <c r="C51" s="94">
        <v>848750</v>
      </c>
      <c r="D51" s="61">
        <v>858671</v>
      </c>
      <c r="E51" s="48"/>
      <c r="F51" s="69"/>
      <c r="G51" s="72"/>
      <c r="H51" s="61"/>
    </row>
    <row r="52" spans="1:8" ht="11.25">
      <c r="A52" s="6" t="s">
        <v>57</v>
      </c>
      <c r="B52" s="62">
        <v>-340134</v>
      </c>
      <c r="C52" s="60">
        <v>-315191</v>
      </c>
      <c r="D52" s="61">
        <v>-333700</v>
      </c>
      <c r="E52" s="48" t="s">
        <v>116</v>
      </c>
      <c r="F52" s="69">
        <f>-2252229-178038+31141</f>
        <v>-2399126</v>
      </c>
      <c r="G52" s="72">
        <f>-2351746-51377</f>
        <v>-2403123</v>
      </c>
      <c r="H52" s="61">
        <v>-2473498</v>
      </c>
    </row>
    <row r="53" spans="1:8" ht="11.25">
      <c r="A53" s="6"/>
      <c r="B53" s="5"/>
      <c r="C53" s="60"/>
      <c r="D53" s="59"/>
      <c r="E53" s="48"/>
      <c r="F53" s="69"/>
      <c r="G53" s="72"/>
      <c r="H53" s="59"/>
    </row>
    <row r="54" spans="1:8" ht="11.25">
      <c r="A54" s="6" t="s">
        <v>113</v>
      </c>
      <c r="B54" s="61">
        <f>B55</f>
        <v>63136</v>
      </c>
      <c r="C54" s="60">
        <f>C55</f>
        <v>21603</v>
      </c>
      <c r="D54" s="61">
        <f>D55</f>
        <v>63254</v>
      </c>
      <c r="E54" s="48"/>
      <c r="F54" s="69"/>
      <c r="G54" s="72"/>
      <c r="H54" s="59"/>
    </row>
    <row r="55" spans="1:8" ht="11.25">
      <c r="A55" s="6" t="s">
        <v>56</v>
      </c>
      <c r="B55" s="61">
        <f>SUM(B56:B57)</f>
        <v>63136</v>
      </c>
      <c r="C55" s="60">
        <f>SUM(C56:C57)</f>
        <v>21603</v>
      </c>
      <c r="D55" s="61">
        <f>SUM(D56:D57)</f>
        <v>63254</v>
      </c>
      <c r="E55" s="48"/>
      <c r="F55" s="69"/>
      <c r="G55" s="72"/>
      <c r="H55" s="59"/>
    </row>
    <row r="56" spans="1:8" ht="11.25">
      <c r="A56" s="6" t="s">
        <v>55</v>
      </c>
      <c r="B56" s="62">
        <v>89700</v>
      </c>
      <c r="C56" s="94">
        <v>47643</v>
      </c>
      <c r="D56" s="61">
        <v>89471</v>
      </c>
      <c r="E56" s="48"/>
      <c r="F56" s="69"/>
      <c r="G56" s="72"/>
      <c r="H56" s="59"/>
    </row>
    <row r="57" spans="1:8" ht="11.25">
      <c r="A57" s="6" t="s">
        <v>6</v>
      </c>
      <c r="B57" s="62">
        <v>-26564</v>
      </c>
      <c r="C57" s="60">
        <f>-26118+78</f>
        <v>-26040</v>
      </c>
      <c r="D57" s="61">
        <v>-26217</v>
      </c>
      <c r="E57" s="48"/>
      <c r="F57" s="69"/>
      <c r="G57" s="72"/>
      <c r="H57" s="59"/>
    </row>
    <row r="58" spans="1:8" ht="6" customHeight="1">
      <c r="A58" s="6"/>
      <c r="B58" s="5"/>
      <c r="C58" s="60"/>
      <c r="D58" s="59"/>
      <c r="E58" s="48"/>
      <c r="F58" s="69"/>
      <c r="G58" s="72"/>
      <c r="H58" s="59"/>
    </row>
    <row r="59" spans="1:8" ht="11.25">
      <c r="A59" s="3" t="s">
        <v>7</v>
      </c>
      <c r="B59" s="64">
        <f>B10+B27</f>
        <v>1652525</v>
      </c>
      <c r="C59" s="63">
        <f>C10+C27</f>
        <v>1667002</v>
      </c>
      <c r="D59" s="64">
        <f>D10+D27</f>
        <v>1545981</v>
      </c>
      <c r="E59" s="50" t="s">
        <v>8</v>
      </c>
      <c r="F59" s="73">
        <f>SUM(F10,F27,F46)</f>
        <v>1652525</v>
      </c>
      <c r="G59" s="74">
        <f>SUM(G10,G27,G46)</f>
        <v>1667002</v>
      </c>
      <c r="H59" s="64">
        <f>SUM(H10,H27,H46)</f>
        <v>1545981</v>
      </c>
    </row>
    <row r="60" spans="2:4" ht="11.25">
      <c r="B60" s="91">
        <f>B59-F59</f>
        <v>0</v>
      </c>
      <c r="C60" s="91">
        <f>C59-G59</f>
        <v>0</v>
      </c>
      <c r="D60" s="91">
        <f>D59-H59</f>
        <v>0</v>
      </c>
    </row>
    <row r="63" ht="11.25">
      <c r="D63" s="91"/>
    </row>
    <row r="64" ht="11.25">
      <c r="D64" s="95"/>
    </row>
    <row r="65" spans="4:8" ht="11.25">
      <c r="D65" s="91"/>
      <c r="H65" s="102"/>
    </row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</sheetData>
  <sheetProtection/>
  <mergeCells count="6">
    <mergeCell ref="A6:D6"/>
    <mergeCell ref="A4:H4"/>
    <mergeCell ref="A3:H3"/>
    <mergeCell ref="A2:H2"/>
    <mergeCell ref="A1:H1"/>
    <mergeCell ref="E6:H6"/>
  </mergeCells>
  <printOptions horizontalCentered="1"/>
  <pageMargins left="0.5905511811023623" right="0.1968503937007874" top="0.3937007874015748" bottom="0.1968503937007874" header="0.1968503937007874" footer="0.1968503937007874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65"/>
  <sheetViews>
    <sheetView showGridLines="0" zoomScale="70" zoomScaleNormal="70" zoomScalePageLayoutView="0" workbookViewId="0" topLeftCell="A31">
      <selection activeCell="B27" sqref="B27"/>
    </sheetView>
  </sheetViews>
  <sheetFormatPr defaultColWidth="9.140625" defaultRowHeight="15"/>
  <cols>
    <col min="1" max="1" width="95.7109375" style="104" customWidth="1"/>
    <col min="2" max="3" width="16.7109375" style="104" bestFit="1" customWidth="1"/>
    <col min="4" max="4" width="19.28125" style="104" bestFit="1" customWidth="1"/>
    <col min="5" max="5" width="18.140625" style="104" bestFit="1" customWidth="1"/>
    <col min="6" max="6" width="18.28125" style="104" bestFit="1" customWidth="1"/>
    <col min="7" max="16384" width="9.140625" style="104" customWidth="1"/>
  </cols>
  <sheetData>
    <row r="1" spans="1:3" ht="15">
      <c r="A1" s="1"/>
      <c r="B1" s="1"/>
      <c r="C1" s="1"/>
    </row>
    <row r="2" spans="1:3" ht="15">
      <c r="A2" s="1"/>
      <c r="B2" s="1"/>
      <c r="C2" s="1"/>
    </row>
    <row r="3" spans="1:3" ht="15">
      <c r="A3" s="1"/>
      <c r="B3" s="1"/>
      <c r="C3" s="1"/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.75" thickBot="1">
      <c r="A6" s="1"/>
      <c r="B6" s="1"/>
      <c r="C6" s="1"/>
    </row>
    <row r="7" spans="1:3" ht="15.75">
      <c r="A7" s="297" t="s">
        <v>0</v>
      </c>
      <c r="B7" s="298"/>
      <c r="C7" s="299"/>
    </row>
    <row r="8" spans="1:3" ht="15.75">
      <c r="A8" s="300" t="s">
        <v>1</v>
      </c>
      <c r="B8" s="301"/>
      <c r="C8" s="302"/>
    </row>
    <row r="9" spans="1:3" ht="15.75">
      <c r="A9" s="303" t="s">
        <v>20</v>
      </c>
      <c r="B9" s="304"/>
      <c r="C9" s="305"/>
    </row>
    <row r="10" spans="1:3" ht="15.75">
      <c r="A10" s="306"/>
      <c r="B10" s="307"/>
      <c r="C10" s="308"/>
    </row>
    <row r="11" spans="1:3" ht="15.75">
      <c r="A11" s="300" t="s">
        <v>164</v>
      </c>
      <c r="B11" s="301"/>
      <c r="C11" s="302"/>
    </row>
    <row r="12" spans="1:3" ht="16.5" thickBot="1">
      <c r="A12" s="294"/>
      <c r="B12" s="295"/>
      <c r="C12" s="296"/>
    </row>
    <row r="13" spans="1:3" ht="15.75">
      <c r="A13" s="26"/>
      <c r="B13" s="25"/>
      <c r="C13" s="25"/>
    </row>
    <row r="14" spans="1:3" ht="15.75">
      <c r="A14" s="24"/>
      <c r="B14" s="23" t="s">
        <v>155</v>
      </c>
      <c r="C14" s="23" t="s">
        <v>156</v>
      </c>
    </row>
    <row r="15" spans="1:3" ht="15.75">
      <c r="A15" s="19"/>
      <c r="B15" s="22" t="s">
        <v>2</v>
      </c>
      <c r="C15" s="22" t="s">
        <v>2</v>
      </c>
    </row>
    <row r="16" spans="1:3" ht="16.5" thickBot="1">
      <c r="A16" s="19"/>
      <c r="B16" s="21"/>
      <c r="C16" s="18"/>
    </row>
    <row r="17" spans="1:3" ht="15.75">
      <c r="A17" s="19" t="s">
        <v>117</v>
      </c>
      <c r="B17" s="83">
        <v>11633</v>
      </c>
      <c r="C17" s="84">
        <v>5892</v>
      </c>
    </row>
    <row r="18" spans="1:3" ht="15.75">
      <c r="A18" s="19" t="s">
        <v>3</v>
      </c>
      <c r="B18" s="33" t="s">
        <v>3</v>
      </c>
      <c r="C18" s="37" t="s">
        <v>3</v>
      </c>
    </row>
    <row r="19" spans="1:3" ht="15.75">
      <c r="A19" s="19" t="s">
        <v>168</v>
      </c>
      <c r="B19" s="85">
        <v>-350</v>
      </c>
      <c r="C19" s="79">
        <v>-200</v>
      </c>
    </row>
    <row r="20" spans="1:3" ht="15.75">
      <c r="A20" s="19" t="s">
        <v>3</v>
      </c>
      <c r="B20" s="33" t="s">
        <v>3</v>
      </c>
      <c r="C20" s="37"/>
    </row>
    <row r="21" spans="1:3" ht="15.75">
      <c r="A21" s="18" t="s">
        <v>53</v>
      </c>
      <c r="B21" s="86">
        <f>B17+B19</f>
        <v>11283</v>
      </c>
      <c r="C21" s="77">
        <f>C17+C19</f>
        <v>5692</v>
      </c>
    </row>
    <row r="22" spans="1:3" ht="15.75">
      <c r="A22" s="19" t="s">
        <v>3</v>
      </c>
      <c r="B22" s="33" t="s">
        <v>3</v>
      </c>
      <c r="C22" s="37" t="s">
        <v>3</v>
      </c>
    </row>
    <row r="23" spans="1:3" ht="15.75">
      <c r="A23" s="19" t="s">
        <v>118</v>
      </c>
      <c r="B23" s="85">
        <v>-583</v>
      </c>
      <c r="C23" s="79">
        <v>-359</v>
      </c>
    </row>
    <row r="24" spans="1:6" ht="15.75">
      <c r="A24" s="19" t="s">
        <v>3</v>
      </c>
      <c r="B24" s="33" t="s">
        <v>3</v>
      </c>
      <c r="C24" s="37" t="s">
        <v>3</v>
      </c>
      <c r="D24" s="105"/>
      <c r="E24" s="105"/>
      <c r="F24" s="105"/>
    </row>
    <row r="25" spans="1:6" ht="15.75">
      <c r="A25" s="18" t="s">
        <v>51</v>
      </c>
      <c r="B25" s="86">
        <f>B21+B23</f>
        <v>10700</v>
      </c>
      <c r="C25" s="77">
        <f>C21+C23</f>
        <v>5333</v>
      </c>
      <c r="D25" s="105"/>
      <c r="E25" s="105"/>
      <c r="F25" s="105"/>
    </row>
    <row r="26" spans="1:6" ht="15.75">
      <c r="A26" s="19" t="s">
        <v>3</v>
      </c>
      <c r="B26" s="33" t="s">
        <v>3</v>
      </c>
      <c r="C26" s="37" t="s">
        <v>3</v>
      </c>
      <c r="D26" s="105"/>
      <c r="E26" s="105"/>
      <c r="F26" s="105"/>
    </row>
    <row r="27" spans="1:6" ht="15.75">
      <c r="A27" s="18" t="s">
        <v>85</v>
      </c>
      <c r="B27" s="103">
        <f>B31</f>
        <v>301</v>
      </c>
      <c r="C27" s="76">
        <v>1745</v>
      </c>
      <c r="D27" s="105"/>
      <c r="E27" s="105"/>
      <c r="F27" s="105"/>
    </row>
    <row r="28" spans="1:6" ht="15.75">
      <c r="A28" s="19"/>
      <c r="B28" s="33"/>
      <c r="C28" s="37"/>
      <c r="D28" s="105"/>
      <c r="E28" s="105"/>
      <c r="F28" s="105"/>
    </row>
    <row r="29" spans="1:6" ht="15.75" hidden="1">
      <c r="A29" s="19" t="s">
        <v>52</v>
      </c>
      <c r="B29" s="35" t="s">
        <v>39</v>
      </c>
      <c r="C29" s="87" t="s">
        <v>39</v>
      </c>
      <c r="D29" s="105"/>
      <c r="E29" s="105"/>
      <c r="F29" s="105"/>
    </row>
    <row r="30" spans="1:6" ht="15.75" hidden="1">
      <c r="A30" s="19"/>
      <c r="B30" s="33"/>
      <c r="C30" s="37" t="s">
        <v>3</v>
      </c>
      <c r="D30" s="105"/>
      <c r="E30" s="105"/>
      <c r="F30" s="105"/>
    </row>
    <row r="31" spans="1:6" ht="18.75">
      <c r="A31" s="19" t="s">
        <v>119</v>
      </c>
      <c r="B31" s="88">
        <v>301</v>
      </c>
      <c r="C31" s="75">
        <v>1744.88</v>
      </c>
      <c r="D31" s="105"/>
      <c r="E31" s="105"/>
      <c r="F31" s="105"/>
    </row>
    <row r="32" spans="1:6" ht="15.75">
      <c r="A32" s="19"/>
      <c r="B32" s="33"/>
      <c r="C32" s="37"/>
      <c r="D32" s="105"/>
      <c r="E32" s="105"/>
      <c r="F32" s="105"/>
    </row>
    <row r="33" spans="1:6" ht="15.75">
      <c r="A33" s="18" t="s">
        <v>84</v>
      </c>
      <c r="B33" s="89">
        <f>SUM(B35:B37)</f>
        <v>-817905</v>
      </c>
      <c r="C33" s="78">
        <f>SUM(C35:C37)</f>
        <v>-1045946.39</v>
      </c>
      <c r="D33" s="105"/>
      <c r="E33" s="105"/>
      <c r="F33" s="105"/>
    </row>
    <row r="34" spans="1:6" ht="15.75">
      <c r="A34" s="19" t="s">
        <v>3</v>
      </c>
      <c r="B34" s="33" t="s">
        <v>3</v>
      </c>
      <c r="C34" s="37" t="s">
        <v>3</v>
      </c>
      <c r="D34" s="105"/>
      <c r="E34" s="105"/>
      <c r="F34" s="105"/>
    </row>
    <row r="35" spans="1:6" ht="15.75">
      <c r="A35" s="19" t="s">
        <v>120</v>
      </c>
      <c r="B35" s="85">
        <v>-817905</v>
      </c>
      <c r="C35" s="79">
        <v>-1040479</v>
      </c>
      <c r="D35" s="106"/>
      <c r="E35" s="260"/>
      <c r="F35" s="107"/>
    </row>
    <row r="36" spans="1:6" ht="15.75">
      <c r="A36" s="19"/>
      <c r="B36" s="33"/>
      <c r="C36" s="37"/>
      <c r="D36" s="105"/>
      <c r="E36" s="105"/>
      <c r="F36" s="105"/>
    </row>
    <row r="37" spans="1:6" ht="15.75">
      <c r="A37" s="19" t="s">
        <v>121</v>
      </c>
      <c r="B37" s="34" t="s">
        <v>39</v>
      </c>
      <c r="C37" s="79">
        <v>-5467.39</v>
      </c>
      <c r="D37" s="105"/>
      <c r="E37" s="105"/>
      <c r="F37" s="105"/>
    </row>
    <row r="38" spans="1:6" ht="15.75">
      <c r="A38" s="19"/>
      <c r="B38" s="33"/>
      <c r="C38" s="37"/>
      <c r="D38" s="105"/>
      <c r="E38" s="105"/>
      <c r="F38" s="105"/>
    </row>
    <row r="39" spans="1:6" ht="15.75" hidden="1">
      <c r="A39" s="19" t="s">
        <v>50</v>
      </c>
      <c r="B39" s="35" t="s">
        <v>39</v>
      </c>
      <c r="C39" s="39" t="s">
        <v>39</v>
      </c>
      <c r="D39" s="105"/>
      <c r="E39" s="105"/>
      <c r="F39" s="105"/>
    </row>
    <row r="40" spans="1:6" ht="15.75" hidden="1">
      <c r="A40" s="19"/>
      <c r="B40" s="33"/>
      <c r="C40" s="37"/>
      <c r="D40" s="105"/>
      <c r="E40" s="105"/>
      <c r="F40" s="105"/>
    </row>
    <row r="41" spans="1:6" ht="15.75">
      <c r="A41" s="19" t="s">
        <v>122</v>
      </c>
      <c r="B41" s="90">
        <v>-698</v>
      </c>
      <c r="C41" s="79">
        <v>135065</v>
      </c>
      <c r="D41" s="260"/>
      <c r="E41" s="105"/>
      <c r="F41" s="105"/>
    </row>
    <row r="42" spans="1:6" ht="15.75">
      <c r="A42" s="19" t="s">
        <v>3</v>
      </c>
      <c r="B42" s="33" t="s">
        <v>3</v>
      </c>
      <c r="C42" s="37" t="s">
        <v>3</v>
      </c>
      <c r="D42" s="260"/>
      <c r="E42" s="105"/>
      <c r="F42" s="105"/>
    </row>
    <row r="43" spans="1:6" ht="15.75">
      <c r="A43" s="18" t="s">
        <v>21</v>
      </c>
      <c r="B43" s="89">
        <f>B25+B27+B33+B41</f>
        <v>-807602</v>
      </c>
      <c r="C43" s="78">
        <f>C25+C27+C33+C41</f>
        <v>-903803.39</v>
      </c>
      <c r="D43" s="260"/>
      <c r="E43" s="105"/>
      <c r="F43" s="105"/>
    </row>
    <row r="44" spans="1:6" ht="15.75">
      <c r="A44" s="20" t="s">
        <v>3</v>
      </c>
      <c r="B44" s="86" t="s">
        <v>3</v>
      </c>
      <c r="C44" s="37" t="s">
        <v>3</v>
      </c>
      <c r="D44" s="260"/>
      <c r="E44" s="105"/>
      <c r="F44" s="105"/>
    </row>
    <row r="45" spans="1:4" ht="15.75">
      <c r="A45" s="19" t="s">
        <v>123</v>
      </c>
      <c r="B45" s="90">
        <v>770</v>
      </c>
      <c r="C45" s="75">
        <v>2473.25</v>
      </c>
      <c r="D45" s="108"/>
    </row>
    <row r="46" spans="1:4" ht="15.75">
      <c r="A46" s="19" t="s">
        <v>3</v>
      </c>
      <c r="B46" s="90" t="s">
        <v>3</v>
      </c>
      <c r="C46" s="37" t="s">
        <v>3</v>
      </c>
      <c r="D46" s="159"/>
    </row>
    <row r="47" spans="1:4" ht="15.75">
      <c r="A47" s="19" t="s">
        <v>124</v>
      </c>
      <c r="B47" s="85">
        <v>-149</v>
      </c>
      <c r="C47" s="79">
        <v>-428.08</v>
      </c>
      <c r="D47" s="109"/>
    </row>
    <row r="48" spans="1:3" ht="15.75">
      <c r="A48" s="19" t="s">
        <v>3</v>
      </c>
      <c r="B48" s="33" t="s">
        <v>3</v>
      </c>
      <c r="C48" s="37" t="s">
        <v>3</v>
      </c>
    </row>
    <row r="49" spans="1:3" ht="15.75">
      <c r="A49" s="18" t="s">
        <v>176</v>
      </c>
      <c r="B49" s="78">
        <f>B43+B45+B47</f>
        <v>-806981</v>
      </c>
      <c r="C49" s="78">
        <f>C43+C45+C47</f>
        <v>-901758.22</v>
      </c>
    </row>
    <row r="50" spans="1:3" ht="15.75">
      <c r="A50" s="19"/>
      <c r="B50" s="33"/>
      <c r="C50" s="37"/>
    </row>
    <row r="51" spans="1:3" ht="15.75">
      <c r="A51" s="19" t="s">
        <v>125</v>
      </c>
      <c r="B51" s="88">
        <v>881302</v>
      </c>
      <c r="C51" s="75">
        <v>968711</v>
      </c>
    </row>
    <row r="52" spans="1:3" ht="15.75">
      <c r="A52" s="19"/>
      <c r="B52" s="33"/>
      <c r="C52" s="37"/>
    </row>
    <row r="53" spans="1:3" ht="15.75">
      <c r="A53" s="18" t="s">
        <v>177</v>
      </c>
      <c r="B53" s="89">
        <f>B49+B51</f>
        <v>74321</v>
      </c>
      <c r="C53" s="78">
        <f>C49+C51</f>
        <v>66952.78000000003</v>
      </c>
    </row>
    <row r="54" spans="1:3" ht="15.75">
      <c r="A54" s="19" t="s">
        <v>3</v>
      </c>
      <c r="B54" s="33"/>
      <c r="C54" s="37"/>
    </row>
    <row r="55" spans="1:3" ht="15.75">
      <c r="A55" s="18" t="s">
        <v>83</v>
      </c>
      <c r="B55" s="89">
        <f>B53</f>
        <v>74321</v>
      </c>
      <c r="C55" s="78">
        <f>C53</f>
        <v>66952.78000000003</v>
      </c>
    </row>
    <row r="56" spans="1:3" ht="16.5" thickBot="1">
      <c r="A56" s="17" t="s">
        <v>3</v>
      </c>
      <c r="B56" s="36"/>
      <c r="C56" s="38" t="s">
        <v>3</v>
      </c>
    </row>
    <row r="58" spans="1:3" ht="15.75">
      <c r="A58" s="110"/>
      <c r="B58" s="108"/>
      <c r="C58" s="111"/>
    </row>
    <row r="59" spans="2:4" ht="15">
      <c r="B59" s="109"/>
      <c r="D59" s="112"/>
    </row>
    <row r="60" spans="1:3" ht="15">
      <c r="A60" s="110"/>
      <c r="C60" s="113"/>
    </row>
    <row r="61" spans="1:3" ht="15">
      <c r="A61" s="114"/>
      <c r="C61" s="114"/>
    </row>
    <row r="62" spans="1:3" ht="15">
      <c r="A62" s="114"/>
      <c r="C62" s="114"/>
    </row>
    <row r="63" spans="1:3" ht="15">
      <c r="A63" s="110"/>
      <c r="C63" s="110"/>
    </row>
    <row r="64" spans="1:3" ht="15">
      <c r="A64" s="114"/>
      <c r="C64" s="114"/>
    </row>
    <row r="65" spans="1:3" ht="15">
      <c r="A65" s="114"/>
      <c r="C65" s="114"/>
    </row>
    <row r="66" ht="15"/>
    <row r="67" ht="15"/>
    <row r="68" ht="15"/>
    <row r="69" ht="15"/>
    <row r="70" ht="15"/>
    <row r="71" ht="15"/>
    <row r="72" ht="15"/>
    <row r="73" ht="15"/>
    <row r="74" ht="15"/>
    <row r="75" ht="15"/>
  </sheetData>
  <sheetProtection/>
  <mergeCells count="6">
    <mergeCell ref="A12:C12"/>
    <mergeCell ref="A7:C7"/>
    <mergeCell ref="A8:C8"/>
    <mergeCell ref="A9:C9"/>
    <mergeCell ref="A10:C10"/>
    <mergeCell ref="A11:C11"/>
  </mergeCells>
  <printOptions verticalCentered="1"/>
  <pageMargins left="0.7874015748031497" right="0.3937007874015748" top="0.5905511811023623" bottom="0.1968503937007874" header="0.1968503937007874" footer="0.196850393700787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9:H35"/>
  <sheetViews>
    <sheetView showGridLines="0" view="pageBreakPreview" zoomScale="71" zoomScaleSheetLayoutView="71" zoomScalePageLayoutView="0" workbookViewId="0" topLeftCell="A1">
      <selection activeCell="C38" sqref="C38"/>
    </sheetView>
  </sheetViews>
  <sheetFormatPr defaultColWidth="20.00390625" defaultRowHeight="15"/>
  <cols>
    <col min="1" max="1" width="75.7109375" style="118" customWidth="1"/>
    <col min="2" max="3" width="36.7109375" style="118" customWidth="1"/>
    <col min="4" max="4" width="16.00390625" style="118" customWidth="1"/>
    <col min="5" max="5" width="10.8515625" style="118" customWidth="1"/>
    <col min="6" max="247" width="11.421875" style="118" customWidth="1"/>
    <col min="248" max="248" width="10.57421875" style="118" customWidth="1"/>
    <col min="249" max="249" width="20.57421875" style="118" customWidth="1"/>
    <col min="250" max="250" width="33.421875" style="118" customWidth="1"/>
    <col min="251" max="251" width="16.00390625" style="118" customWidth="1"/>
    <col min="252" max="252" width="16.421875" style="118" customWidth="1"/>
    <col min="253" max="16384" width="20.00390625" style="118" customWidth="1"/>
  </cols>
  <sheetData>
    <row r="2" ht="12.75"/>
    <row r="3" ht="12.75"/>
    <row r="4" ht="12.75"/>
    <row r="5" ht="12.75"/>
    <row r="6" ht="12.75"/>
    <row r="7" ht="12.75"/>
    <row r="8" ht="53.25" customHeight="1"/>
    <row r="9" spans="1:3" ht="15.75">
      <c r="A9" s="311" t="s">
        <v>0</v>
      </c>
      <c r="B9" s="312"/>
      <c r="C9" s="313"/>
    </row>
    <row r="10" spans="1:3" ht="15.75">
      <c r="A10" s="314" t="s">
        <v>1</v>
      </c>
      <c r="B10" s="315"/>
      <c r="C10" s="316"/>
    </row>
    <row r="11" spans="1:3" ht="15.75">
      <c r="A11" s="317" t="s">
        <v>20</v>
      </c>
      <c r="B11" s="318"/>
      <c r="C11" s="319"/>
    </row>
    <row r="12" spans="1:3" ht="15.75">
      <c r="A12" s="311"/>
      <c r="B12" s="312"/>
      <c r="C12" s="313"/>
    </row>
    <row r="13" spans="1:3" ht="15.75">
      <c r="A13" s="314" t="s">
        <v>163</v>
      </c>
      <c r="B13" s="315"/>
      <c r="C13" s="316"/>
    </row>
    <row r="14" spans="1:3" ht="15.75">
      <c r="A14" s="317"/>
      <c r="B14" s="318"/>
      <c r="C14" s="319"/>
    </row>
    <row r="15" spans="1:3" ht="15.75">
      <c r="A15" s="264"/>
      <c r="B15" s="265"/>
      <c r="C15" s="265"/>
    </row>
    <row r="16" spans="1:3" ht="15.75">
      <c r="A16" s="266"/>
      <c r="B16" s="267" t="s">
        <v>155</v>
      </c>
      <c r="C16" s="267" t="s">
        <v>156</v>
      </c>
    </row>
    <row r="17" spans="1:3" ht="15.75">
      <c r="A17" s="268"/>
      <c r="B17" s="269" t="s">
        <v>2</v>
      </c>
      <c r="C17" s="269" t="s">
        <v>2</v>
      </c>
    </row>
    <row r="18" spans="1:3" ht="15.75">
      <c r="A18" s="268"/>
      <c r="B18" s="270"/>
      <c r="C18" s="270"/>
    </row>
    <row r="19" spans="1:3" ht="15.75">
      <c r="A19" s="271" t="s">
        <v>28</v>
      </c>
      <c r="B19" s="116">
        <f>DRE!B55</f>
        <v>74321</v>
      </c>
      <c r="C19" s="272">
        <f>DRE!C55</f>
        <v>66952.78000000003</v>
      </c>
    </row>
    <row r="20" spans="1:3" ht="15.75">
      <c r="A20" s="268" t="s">
        <v>3</v>
      </c>
      <c r="B20" s="273"/>
      <c r="C20" s="274"/>
    </row>
    <row r="21" spans="1:3" ht="15.75">
      <c r="A21" s="268" t="s">
        <v>3</v>
      </c>
      <c r="B21" s="273" t="s">
        <v>3</v>
      </c>
      <c r="C21" s="274" t="s">
        <v>3</v>
      </c>
    </row>
    <row r="22" spans="1:3" ht="15.75">
      <c r="A22" s="115" t="s">
        <v>19</v>
      </c>
      <c r="B22" s="116">
        <f>B19</f>
        <v>74321</v>
      </c>
      <c r="C22" s="117">
        <f>C19</f>
        <v>66952.78000000003</v>
      </c>
    </row>
    <row r="23" spans="1:3" ht="15.75">
      <c r="A23" s="268" t="s">
        <v>3</v>
      </c>
      <c r="B23" s="275" t="s">
        <v>3</v>
      </c>
      <c r="C23" s="275" t="s">
        <v>3</v>
      </c>
    </row>
    <row r="24" spans="1:3" ht="15.75">
      <c r="A24" s="276" t="s">
        <v>3</v>
      </c>
      <c r="B24" s="277" t="s">
        <v>3</v>
      </c>
      <c r="C24" s="277" t="s">
        <v>3</v>
      </c>
    </row>
    <row r="25" spans="1:3" ht="15.75">
      <c r="A25" s="278"/>
      <c r="B25" s="106"/>
      <c r="C25" s="106"/>
    </row>
    <row r="27" ht="12.75"/>
    <row r="28" ht="12.75"/>
    <row r="29" ht="12.75"/>
    <row r="30" ht="12.75"/>
    <row r="31" spans="1:4" ht="15">
      <c r="A31" s="110"/>
      <c r="B31" s="104"/>
      <c r="C31" s="104"/>
      <c r="D31" s="110"/>
    </row>
    <row r="32" spans="1:4" ht="15">
      <c r="A32" s="110"/>
      <c r="B32" s="110"/>
      <c r="C32" s="104"/>
      <c r="D32" s="104"/>
    </row>
    <row r="33" spans="1:8" ht="15.75">
      <c r="A33" s="110"/>
      <c r="B33" s="104"/>
      <c r="C33" s="104"/>
      <c r="D33" s="110"/>
      <c r="E33" s="279"/>
      <c r="F33" s="280"/>
      <c r="G33" s="279"/>
      <c r="H33" s="281"/>
    </row>
    <row r="34" spans="1:8" ht="15.75">
      <c r="A34" s="281"/>
      <c r="B34" s="279"/>
      <c r="C34" s="282"/>
      <c r="D34" s="283"/>
      <c r="E34" s="284"/>
      <c r="F34" s="284"/>
      <c r="G34" s="284"/>
      <c r="H34" s="282"/>
    </row>
    <row r="35" spans="1:8" ht="15.75">
      <c r="A35" s="309"/>
      <c r="B35" s="310"/>
      <c r="C35" s="282"/>
      <c r="D35" s="283"/>
      <c r="E35" s="284"/>
      <c r="F35" s="284"/>
      <c r="G35" s="284"/>
      <c r="H35" s="282"/>
    </row>
  </sheetData>
  <sheetProtection/>
  <mergeCells count="7">
    <mergeCell ref="A35:B35"/>
    <mergeCell ref="A9:C9"/>
    <mergeCell ref="A10:C10"/>
    <mergeCell ref="A11:C11"/>
    <mergeCell ref="A12:C12"/>
    <mergeCell ref="A13:C13"/>
    <mergeCell ref="A14:C14"/>
  </mergeCells>
  <printOptions horizontalCentered="1"/>
  <pageMargins left="0.6692913385826772" right="0.5905511811023623" top="0.31496062992125984" bottom="0.2755905511811024" header="0.31496062992125984" footer="0.2362204724409449"/>
  <pageSetup fitToHeight="1" fitToWidth="1" horizontalDpi="600" verticalDpi="600" orientation="portrait" paperSize="9" scale="47" r:id="rId2"/>
  <headerFooter>
    <oddFooter>&amp;LMinistério da Agricultura, Pecuária e Abastecimento - MAPA&amp;CEmpresa Brasileira dePesquisa Agropecuária -Embrapa&amp;RPqEB Final W3 Norte  Brasília - DF CEP 70.770-901Telefone (61) 3448.4433 Fax  (61) 3447.1041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7:Q116"/>
  <sheetViews>
    <sheetView showGridLines="0" view="pageBreakPreview" zoomScale="80" zoomScaleSheetLayoutView="80" zoomScalePageLayoutView="0" workbookViewId="0" topLeftCell="B70">
      <selection activeCell="D79" sqref="D79"/>
    </sheetView>
  </sheetViews>
  <sheetFormatPr defaultColWidth="11.421875" defaultRowHeight="15"/>
  <cols>
    <col min="1" max="1" width="11.421875" style="121" customWidth="1"/>
    <col min="2" max="2" width="28.00390625" style="121" customWidth="1"/>
    <col min="3" max="3" width="55.57421875" style="121" customWidth="1"/>
    <col min="4" max="5" width="20.7109375" style="121" customWidth="1"/>
    <col min="6" max="6" width="5.140625" style="121" customWidth="1"/>
    <col min="7" max="7" width="31.7109375" style="121" customWidth="1"/>
    <col min="8" max="8" width="17.421875" style="121" bestFit="1" customWidth="1"/>
    <col min="9" max="9" width="22.57421875" style="121" bestFit="1" customWidth="1"/>
    <col min="10" max="10" width="16.140625" style="121" bestFit="1" customWidth="1"/>
    <col min="11" max="11" width="16.57421875" style="121" customWidth="1"/>
    <col min="12" max="14" width="12.8515625" style="121" bestFit="1" customWidth="1"/>
    <col min="15" max="15" width="13.00390625" style="121" bestFit="1" customWidth="1"/>
    <col min="16" max="244" width="11.421875" style="121" customWidth="1"/>
    <col min="245" max="16384" width="11.421875" style="121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324" t="s">
        <v>9</v>
      </c>
      <c r="B7" s="325"/>
      <c r="C7" s="325"/>
      <c r="D7" s="325"/>
      <c r="E7" s="326"/>
    </row>
    <row r="8" spans="1:5" ht="21" customHeight="1">
      <c r="A8" s="327" t="s">
        <v>1</v>
      </c>
      <c r="B8" s="328"/>
      <c r="C8" s="328"/>
      <c r="D8" s="328"/>
      <c r="E8" s="323"/>
    </row>
    <row r="9" spans="1:5" ht="21.75" customHeight="1">
      <c r="A9" s="327" t="s">
        <v>20</v>
      </c>
      <c r="B9" s="329"/>
      <c r="C9" s="329"/>
      <c r="D9" s="329"/>
      <c r="E9" s="330"/>
    </row>
    <row r="10" spans="1:5" ht="8.25" customHeight="1">
      <c r="A10" s="124"/>
      <c r="B10" s="125"/>
      <c r="C10" s="126"/>
      <c r="D10" s="125"/>
      <c r="E10" s="127"/>
    </row>
    <row r="11" spans="1:5" ht="15.75" customHeight="1">
      <c r="A11" s="331"/>
      <c r="B11" s="322"/>
      <c r="C11" s="322"/>
      <c r="D11" s="322"/>
      <c r="E11" s="323"/>
    </row>
    <row r="12" spans="1:5" ht="24.75" customHeight="1">
      <c r="A12" s="327" t="s">
        <v>162</v>
      </c>
      <c r="B12" s="328"/>
      <c r="C12" s="328"/>
      <c r="D12" s="328"/>
      <c r="E12" s="323"/>
    </row>
    <row r="13" spans="1:5" ht="7.5" customHeight="1">
      <c r="A13" s="331"/>
      <c r="B13" s="322"/>
      <c r="C13" s="322"/>
      <c r="D13" s="322"/>
      <c r="E13" s="323"/>
    </row>
    <row r="14" spans="1:5" ht="9" customHeight="1">
      <c r="A14" s="320"/>
      <c r="B14" s="321"/>
      <c r="C14" s="321"/>
      <c r="D14" s="322"/>
      <c r="E14" s="323"/>
    </row>
    <row r="15" spans="1:5" ht="15">
      <c r="A15" s="128"/>
      <c r="B15" s="129"/>
      <c r="C15" s="130"/>
      <c r="D15" s="131" t="s">
        <v>157</v>
      </c>
      <c r="E15" s="131" t="s">
        <v>156</v>
      </c>
    </row>
    <row r="16" spans="1:8" ht="14.25">
      <c r="A16" s="132"/>
      <c r="B16" s="133"/>
      <c r="C16" s="134"/>
      <c r="D16" s="135" t="s">
        <v>2</v>
      </c>
      <c r="E16" s="136" t="s">
        <v>2</v>
      </c>
      <c r="G16" s="137"/>
      <c r="H16" s="137"/>
    </row>
    <row r="17" spans="1:14" ht="15">
      <c r="A17" s="138"/>
      <c r="B17" s="119"/>
      <c r="C17" s="139"/>
      <c r="D17" s="140"/>
      <c r="E17" s="139"/>
      <c r="G17" s="141"/>
      <c r="I17" s="123"/>
      <c r="J17" s="123"/>
      <c r="N17" s="137"/>
    </row>
    <row r="18" spans="1:10" ht="15">
      <c r="A18" s="138"/>
      <c r="B18" s="119"/>
      <c r="C18" s="119"/>
      <c r="D18" s="142"/>
      <c r="E18" s="139"/>
      <c r="H18" s="137"/>
      <c r="I18" s="123"/>
      <c r="J18" s="123"/>
    </row>
    <row r="19" spans="1:10" ht="15">
      <c r="A19" s="143" t="s">
        <v>22</v>
      </c>
      <c r="B19" s="119"/>
      <c r="C19" s="119"/>
      <c r="D19" s="82">
        <f>SUM(D21:D27)</f>
        <v>11934</v>
      </c>
      <c r="E19" s="144">
        <f>SUM(E21:E23)</f>
        <v>142702.34516</v>
      </c>
      <c r="G19" s="122"/>
      <c r="I19" s="123"/>
      <c r="J19" s="123"/>
    </row>
    <row r="20" spans="1:10" ht="14.25">
      <c r="A20" s="145"/>
      <c r="B20" s="146"/>
      <c r="C20" s="147"/>
      <c r="D20" s="82"/>
      <c r="E20" s="148"/>
      <c r="G20" s="122"/>
      <c r="H20" s="137"/>
      <c r="I20" s="137"/>
      <c r="J20" s="137"/>
    </row>
    <row r="21" spans="1:10" ht="15">
      <c r="A21" s="30" t="s">
        <v>201</v>
      </c>
      <c r="B21" s="149"/>
      <c r="C21" s="150"/>
      <c r="D21" s="98">
        <v>11633</v>
      </c>
      <c r="E21" s="81">
        <v>5892.34516</v>
      </c>
      <c r="G21" s="122"/>
      <c r="J21" s="123"/>
    </row>
    <row r="22" spans="1:17" ht="15">
      <c r="A22" s="30"/>
      <c r="B22" s="119"/>
      <c r="C22" s="120"/>
      <c r="D22" s="98"/>
      <c r="E22" s="28"/>
      <c r="G22" s="151"/>
      <c r="H22" s="141"/>
      <c r="I22" s="123"/>
      <c r="J22" s="123"/>
      <c r="K22" s="141"/>
      <c r="L22" s="141"/>
      <c r="M22" s="141"/>
      <c r="N22" s="141"/>
      <c r="O22" s="141"/>
      <c r="P22" s="141"/>
      <c r="Q22" s="141"/>
    </row>
    <row r="23" spans="1:10" ht="15">
      <c r="A23" s="30" t="s">
        <v>110</v>
      </c>
      <c r="B23" s="119"/>
      <c r="C23" s="120"/>
      <c r="D23" s="98">
        <v>301</v>
      </c>
      <c r="E23" s="81">
        <f>135065+1745</f>
        <v>136810</v>
      </c>
      <c r="G23" s="122"/>
      <c r="I23" s="123"/>
      <c r="J23" s="123"/>
    </row>
    <row r="24" spans="1:10" ht="15" hidden="1">
      <c r="A24" s="30"/>
      <c r="B24" s="119"/>
      <c r="C24" s="120"/>
      <c r="D24" s="98"/>
      <c r="E24" s="27"/>
      <c r="I24" s="123"/>
      <c r="J24" s="123"/>
    </row>
    <row r="25" spans="1:10" ht="15" hidden="1">
      <c r="A25" s="30" t="s">
        <v>40</v>
      </c>
      <c r="B25" s="119"/>
      <c r="C25" s="120"/>
      <c r="D25" s="98">
        <v>0</v>
      </c>
      <c r="E25" s="27"/>
      <c r="G25" s="152"/>
      <c r="H25" s="137"/>
      <c r="I25" s="137"/>
      <c r="J25" s="137"/>
    </row>
    <row r="26" spans="1:10" ht="15">
      <c r="A26" s="30"/>
      <c r="B26" s="133"/>
      <c r="C26" s="120"/>
      <c r="D26" s="98"/>
      <c r="E26" s="27"/>
      <c r="G26" s="152"/>
      <c r="H26" s="137"/>
      <c r="I26" s="137"/>
      <c r="J26" s="123"/>
    </row>
    <row r="27" spans="1:10" ht="15" hidden="1">
      <c r="A27" s="30" t="s">
        <v>41</v>
      </c>
      <c r="B27" s="133"/>
      <c r="C27" s="120"/>
      <c r="D27" s="98" t="s">
        <v>39</v>
      </c>
      <c r="E27" s="27"/>
      <c r="G27" s="122"/>
      <c r="H27" s="137"/>
      <c r="I27" s="137"/>
      <c r="J27" s="137"/>
    </row>
    <row r="28" spans="1:9" ht="15" hidden="1">
      <c r="A28" s="30"/>
      <c r="B28" s="119"/>
      <c r="C28" s="120"/>
      <c r="D28" s="98"/>
      <c r="E28" s="27"/>
      <c r="G28" s="122"/>
      <c r="H28" s="137"/>
      <c r="I28" s="137"/>
    </row>
    <row r="29" spans="1:8" ht="15">
      <c r="A29" s="30"/>
      <c r="B29" s="119"/>
      <c r="C29" s="120"/>
      <c r="D29" s="98"/>
      <c r="E29" s="27"/>
      <c r="G29" s="122"/>
      <c r="H29" s="153"/>
    </row>
    <row r="30" spans="1:8" ht="15">
      <c r="A30" s="143" t="s">
        <v>23</v>
      </c>
      <c r="B30" s="119"/>
      <c r="C30" s="120"/>
      <c r="D30" s="82">
        <f>SUM(D32:D38)</f>
        <v>91003</v>
      </c>
      <c r="E30" s="80">
        <f>SUM(E32:E36)</f>
        <v>106688.24164</v>
      </c>
      <c r="G30" s="122"/>
      <c r="H30" s="153"/>
    </row>
    <row r="31" spans="1:8" ht="15">
      <c r="A31" s="138"/>
      <c r="B31" s="119"/>
      <c r="C31" s="120"/>
      <c r="D31" s="98"/>
      <c r="E31" s="27"/>
      <c r="H31" s="153"/>
    </row>
    <row r="32" spans="1:8" ht="15.75">
      <c r="A32" s="30" t="s">
        <v>150</v>
      </c>
      <c r="B32" s="149"/>
      <c r="C32" s="120"/>
      <c r="D32" s="99">
        <v>583</v>
      </c>
      <c r="E32" s="97">
        <v>359.10734</v>
      </c>
      <c r="G32" s="122"/>
      <c r="H32" s="153"/>
    </row>
    <row r="33" spans="1:8" ht="15">
      <c r="A33" s="30"/>
      <c r="B33" s="119"/>
      <c r="C33" s="120"/>
      <c r="D33" s="98"/>
      <c r="E33" s="27"/>
      <c r="G33" s="122"/>
      <c r="H33" s="122"/>
    </row>
    <row r="34" spans="1:10" ht="15">
      <c r="A34" s="30" t="s">
        <v>148</v>
      </c>
      <c r="B34" s="119"/>
      <c r="C34" s="120"/>
      <c r="D34" s="98">
        <v>90420</v>
      </c>
      <c r="E34" s="81">
        <v>106329.13429999999</v>
      </c>
      <c r="G34" s="122"/>
      <c r="H34" s="122"/>
      <c r="J34" s="137"/>
    </row>
    <row r="35" spans="1:10" ht="15">
      <c r="A35" s="30"/>
      <c r="B35" s="119"/>
      <c r="C35" s="120"/>
      <c r="D35" s="98"/>
      <c r="E35" s="27"/>
      <c r="G35" s="122"/>
      <c r="H35" s="122"/>
      <c r="J35" s="137"/>
    </row>
    <row r="36" spans="1:10" ht="15">
      <c r="A36" s="30" t="s">
        <v>149</v>
      </c>
      <c r="B36" s="119"/>
      <c r="C36" s="120"/>
      <c r="D36" s="27">
        <v>0</v>
      </c>
      <c r="E36" s="27">
        <v>0</v>
      </c>
      <c r="G36" s="122"/>
      <c r="H36" s="122"/>
      <c r="J36" s="137"/>
    </row>
    <row r="37" spans="1:10" ht="15">
      <c r="A37" s="30"/>
      <c r="B37" s="133"/>
      <c r="C37" s="120"/>
      <c r="D37" s="98"/>
      <c r="E37" s="27"/>
      <c r="G37" s="122"/>
      <c r="H37" s="122"/>
      <c r="J37" s="137"/>
    </row>
    <row r="38" spans="1:8" ht="15" customHeight="1" hidden="1">
      <c r="A38" s="30" t="s">
        <v>38</v>
      </c>
      <c r="B38" s="133"/>
      <c r="C38" s="120"/>
      <c r="D38" s="98">
        <v>0</v>
      </c>
      <c r="E38" s="27">
        <v>0</v>
      </c>
      <c r="G38" s="122"/>
      <c r="H38" s="122"/>
    </row>
    <row r="39" spans="1:10" ht="15" customHeight="1" hidden="1">
      <c r="A39" s="30"/>
      <c r="B39" s="133"/>
      <c r="C39" s="120"/>
      <c r="D39" s="98"/>
      <c r="E39" s="27"/>
      <c r="G39" s="122"/>
      <c r="H39" s="122"/>
      <c r="J39" s="123"/>
    </row>
    <row r="40" spans="1:10" ht="15">
      <c r="A40" s="30"/>
      <c r="B40" s="133"/>
      <c r="C40" s="120"/>
      <c r="D40" s="98"/>
      <c r="E40" s="27"/>
      <c r="G40" s="122"/>
      <c r="H40" s="122"/>
      <c r="I40" s="154"/>
      <c r="J40" s="123"/>
    </row>
    <row r="41" spans="1:17" s="141" customFormat="1" ht="15">
      <c r="A41" s="143" t="s">
        <v>24</v>
      </c>
      <c r="B41" s="133"/>
      <c r="C41" s="155"/>
      <c r="D41" s="82">
        <f>D19-D30</f>
        <v>-79069</v>
      </c>
      <c r="E41" s="82">
        <f>E19-E30</f>
        <v>36014.103520000004</v>
      </c>
      <c r="G41" s="122"/>
      <c r="H41" s="122"/>
      <c r="I41" s="154"/>
      <c r="J41" s="123"/>
      <c r="K41" s="152"/>
      <c r="L41" s="156"/>
      <c r="M41" s="156"/>
      <c r="N41" s="121"/>
      <c r="O41" s="121"/>
      <c r="P41" s="121"/>
      <c r="Q41" s="121"/>
    </row>
    <row r="42" spans="1:13" ht="15">
      <c r="A42" s="30"/>
      <c r="B42" s="133"/>
      <c r="C42" s="120"/>
      <c r="D42" s="98"/>
      <c r="E42" s="32"/>
      <c r="G42" s="122"/>
      <c r="H42" s="122"/>
      <c r="I42" s="154"/>
      <c r="J42" s="123"/>
      <c r="K42" s="156"/>
      <c r="L42" s="156"/>
      <c r="M42" s="156"/>
    </row>
    <row r="43" spans="1:13" ht="15">
      <c r="A43" s="30"/>
      <c r="B43" s="133"/>
      <c r="C43" s="120"/>
      <c r="D43" s="98"/>
      <c r="E43" s="32"/>
      <c r="G43" s="122"/>
      <c r="H43" s="122"/>
      <c r="I43" s="157"/>
      <c r="J43" s="123"/>
      <c r="K43" s="156"/>
      <c r="L43" s="156"/>
      <c r="M43" s="156"/>
    </row>
    <row r="44" spans="1:13" ht="15">
      <c r="A44" s="143" t="s">
        <v>147</v>
      </c>
      <c r="B44" s="133"/>
      <c r="C44" s="120"/>
      <c r="D44" s="82">
        <v>-20966</v>
      </c>
      <c r="E44" s="82">
        <v>-21603</v>
      </c>
      <c r="G44" s="101"/>
      <c r="H44" s="122"/>
      <c r="I44" s="123"/>
      <c r="K44" s="156"/>
      <c r="L44" s="156"/>
      <c r="M44" s="156"/>
    </row>
    <row r="45" spans="1:13" ht="15">
      <c r="A45" s="30"/>
      <c r="B45" s="133"/>
      <c r="C45" s="120"/>
      <c r="D45" s="82"/>
      <c r="E45" s="31"/>
      <c r="G45" s="101"/>
      <c r="H45" s="122"/>
      <c r="I45" s="123"/>
      <c r="K45" s="156"/>
      <c r="L45" s="156"/>
      <c r="M45" s="156"/>
    </row>
    <row r="46" spans="1:13" ht="15">
      <c r="A46" s="30"/>
      <c r="B46" s="133"/>
      <c r="C46" s="120"/>
      <c r="D46" s="82"/>
      <c r="E46" s="31"/>
      <c r="G46" s="122"/>
      <c r="H46" s="122"/>
      <c r="I46" s="123"/>
      <c r="K46" s="156"/>
      <c r="L46" s="156"/>
      <c r="M46" s="156"/>
    </row>
    <row r="47" spans="1:13" ht="15">
      <c r="A47" s="143" t="s">
        <v>151</v>
      </c>
      <c r="B47" s="133"/>
      <c r="C47" s="120"/>
      <c r="D47" s="82">
        <f>D41+D44</f>
        <v>-100035</v>
      </c>
      <c r="E47" s="80">
        <f>E41+E44</f>
        <v>14411.103520000004</v>
      </c>
      <c r="G47" s="122"/>
      <c r="H47" s="122"/>
      <c r="I47" s="158"/>
      <c r="K47" s="156"/>
      <c r="L47" s="156"/>
      <c r="M47" s="156"/>
    </row>
    <row r="48" spans="1:13" ht="15">
      <c r="A48" s="30"/>
      <c r="B48" s="133"/>
      <c r="C48" s="120"/>
      <c r="D48" s="98"/>
      <c r="E48" s="81"/>
      <c r="G48" s="122"/>
      <c r="H48" s="122"/>
      <c r="I48" s="156"/>
      <c r="K48" s="156"/>
      <c r="L48" s="156"/>
      <c r="M48" s="156"/>
    </row>
    <row r="49" spans="1:10" ht="15">
      <c r="A49" s="30"/>
      <c r="B49" s="133"/>
      <c r="C49" s="120"/>
      <c r="D49" s="98"/>
      <c r="E49" s="81"/>
      <c r="G49" s="122"/>
      <c r="H49" s="122"/>
      <c r="I49" s="156"/>
      <c r="J49" s="123"/>
    </row>
    <row r="50" spans="1:10" ht="15">
      <c r="A50" s="143" t="s">
        <v>25</v>
      </c>
      <c r="B50" s="133"/>
      <c r="C50" s="120"/>
      <c r="D50" s="82">
        <f>SUM(D52:D56)</f>
        <v>882072</v>
      </c>
      <c r="E50" s="80">
        <f>SUM(E52:E56)</f>
        <v>971184.24899</v>
      </c>
      <c r="G50" s="122"/>
      <c r="H50" s="122"/>
      <c r="I50" s="156"/>
      <c r="J50" s="123"/>
    </row>
    <row r="51" spans="1:10" ht="15">
      <c r="A51" s="30"/>
      <c r="B51" s="133"/>
      <c r="C51" s="120"/>
      <c r="D51" s="98"/>
      <c r="E51" s="81"/>
      <c r="G51" s="101"/>
      <c r="H51" s="122"/>
      <c r="I51" s="123"/>
      <c r="J51" s="137"/>
    </row>
    <row r="52" spans="1:17" ht="15">
      <c r="A52" s="30" t="s">
        <v>200</v>
      </c>
      <c r="B52" s="30"/>
      <c r="C52" s="120"/>
      <c r="D52" s="81">
        <v>0</v>
      </c>
      <c r="E52" s="81">
        <v>0</v>
      </c>
      <c r="G52" s="101"/>
      <c r="H52" s="122"/>
      <c r="I52" s="156"/>
      <c r="J52" s="156"/>
      <c r="K52" s="156"/>
      <c r="L52" s="156"/>
      <c r="M52" s="156"/>
      <c r="N52" s="156"/>
      <c r="O52" s="156"/>
      <c r="P52" s="156"/>
      <c r="Q52" s="156"/>
    </row>
    <row r="53" spans="1:17" ht="15">
      <c r="A53" s="30"/>
      <c r="B53" s="119"/>
      <c r="C53" s="120"/>
      <c r="D53" s="98"/>
      <c r="E53" s="81"/>
      <c r="G53" s="101"/>
      <c r="H53" s="122"/>
      <c r="I53" s="123"/>
      <c r="J53" s="156"/>
      <c r="K53" s="156"/>
      <c r="L53" s="156"/>
      <c r="M53" s="156"/>
      <c r="N53" s="156"/>
      <c r="O53" s="156"/>
      <c r="P53" s="156"/>
      <c r="Q53" s="156"/>
    </row>
    <row r="54" spans="1:17" ht="15">
      <c r="A54" s="30" t="s">
        <v>94</v>
      </c>
      <c r="B54" s="119"/>
      <c r="C54" s="120"/>
      <c r="D54" s="98">
        <v>770</v>
      </c>
      <c r="E54" s="81">
        <v>2473.24899</v>
      </c>
      <c r="G54" s="101"/>
      <c r="H54" s="122"/>
      <c r="I54" s="156"/>
      <c r="J54" s="156"/>
      <c r="K54" s="156"/>
      <c r="L54" s="156"/>
      <c r="M54" s="156"/>
      <c r="N54" s="156"/>
      <c r="O54" s="156"/>
      <c r="P54" s="156"/>
      <c r="Q54" s="156"/>
    </row>
    <row r="55" spans="1:17" ht="15">
      <c r="A55" s="30"/>
      <c r="B55" s="119"/>
      <c r="C55" s="120"/>
      <c r="D55" s="98"/>
      <c r="E55" s="81"/>
      <c r="G55" s="101"/>
      <c r="H55" s="122"/>
      <c r="I55" s="159"/>
      <c r="J55" s="156"/>
      <c r="K55" s="156"/>
      <c r="L55" s="156"/>
      <c r="M55" s="156"/>
      <c r="N55" s="156"/>
      <c r="O55" s="156"/>
      <c r="P55" s="156"/>
      <c r="Q55" s="156"/>
    </row>
    <row r="56" spans="1:17" ht="15">
      <c r="A56" s="30" t="s">
        <v>152</v>
      </c>
      <c r="B56" s="119"/>
      <c r="C56" s="120"/>
      <c r="D56" s="98">
        <v>881302</v>
      </c>
      <c r="E56" s="81">
        <v>968711</v>
      </c>
      <c r="G56" s="122"/>
      <c r="H56" s="122"/>
      <c r="I56" s="159"/>
      <c r="J56" s="156"/>
      <c r="K56" s="156"/>
      <c r="L56" s="156"/>
      <c r="M56" s="156"/>
      <c r="N56" s="156"/>
      <c r="O56" s="156"/>
      <c r="P56" s="156"/>
      <c r="Q56" s="156"/>
    </row>
    <row r="57" spans="1:17" ht="15">
      <c r="A57" s="30"/>
      <c r="B57" s="133"/>
      <c r="C57" s="120"/>
      <c r="D57" s="98"/>
      <c r="E57" s="81"/>
      <c r="G57" s="122"/>
      <c r="H57" s="122"/>
      <c r="I57" s="156"/>
      <c r="J57" s="156"/>
      <c r="K57" s="156"/>
      <c r="L57" s="156"/>
      <c r="M57" s="156"/>
      <c r="N57" s="156"/>
      <c r="O57" s="156"/>
      <c r="P57" s="156"/>
      <c r="Q57" s="156"/>
    </row>
    <row r="58" spans="1:17" ht="15">
      <c r="A58" s="30"/>
      <c r="B58" s="133"/>
      <c r="C58" s="120"/>
      <c r="D58" s="98"/>
      <c r="E58" s="81"/>
      <c r="G58" s="122"/>
      <c r="H58" s="122"/>
      <c r="J58" s="156"/>
      <c r="K58" s="156"/>
      <c r="L58" s="156"/>
      <c r="M58" s="156"/>
      <c r="N58" s="156"/>
      <c r="O58" s="156"/>
      <c r="P58" s="156"/>
      <c r="Q58" s="156"/>
    </row>
    <row r="59" spans="1:17" ht="15">
      <c r="A59" s="143" t="s">
        <v>26</v>
      </c>
      <c r="B59" s="133"/>
      <c r="C59" s="120"/>
      <c r="D59" s="82">
        <f>D47+D50</f>
        <v>782037</v>
      </c>
      <c r="E59" s="80">
        <f>E47+E50</f>
        <v>985595.35251</v>
      </c>
      <c r="G59" s="101"/>
      <c r="H59" s="122"/>
      <c r="J59" s="156"/>
      <c r="K59" s="156"/>
      <c r="L59" s="156"/>
      <c r="M59" s="156"/>
      <c r="N59" s="156"/>
      <c r="O59" s="156"/>
      <c r="P59" s="156"/>
      <c r="Q59" s="156"/>
    </row>
    <row r="60" spans="1:17" ht="15">
      <c r="A60" s="143"/>
      <c r="B60" s="133"/>
      <c r="C60" s="120"/>
      <c r="D60" s="82"/>
      <c r="E60" s="80"/>
      <c r="G60" s="122"/>
      <c r="H60" s="122"/>
      <c r="J60" s="156"/>
      <c r="K60" s="156"/>
      <c r="L60" s="156"/>
      <c r="M60" s="156"/>
      <c r="N60" s="156"/>
      <c r="O60" s="156"/>
      <c r="P60" s="156"/>
      <c r="Q60" s="156"/>
    </row>
    <row r="61" spans="1:17" ht="15">
      <c r="A61" s="143"/>
      <c r="B61" s="133"/>
      <c r="C61" s="120"/>
      <c r="D61" s="82"/>
      <c r="E61" s="80"/>
      <c r="G61" s="122"/>
      <c r="H61" s="122"/>
      <c r="I61" s="137"/>
      <c r="J61" s="156"/>
      <c r="K61" s="156"/>
      <c r="L61" s="156"/>
      <c r="M61" s="156"/>
      <c r="N61" s="156"/>
      <c r="O61" s="156"/>
      <c r="P61" s="156"/>
      <c r="Q61" s="156"/>
    </row>
    <row r="62" spans="1:17" ht="15">
      <c r="A62" s="143" t="s">
        <v>27</v>
      </c>
      <c r="B62" s="119"/>
      <c r="C62" s="120"/>
      <c r="D62" s="82">
        <f>D64+D73+D80+D83+D81</f>
        <v>782037</v>
      </c>
      <c r="E62" s="80">
        <f>E64+E73+E79+E83</f>
        <v>985595.20735</v>
      </c>
      <c r="G62" s="122"/>
      <c r="H62" s="122"/>
      <c r="I62" s="160"/>
      <c r="J62" s="156"/>
      <c r="K62" s="156"/>
      <c r="L62" s="156"/>
      <c r="M62" s="156"/>
      <c r="N62" s="156"/>
      <c r="O62" s="156"/>
      <c r="P62" s="156"/>
      <c r="Q62" s="156"/>
    </row>
    <row r="63" spans="1:17" ht="15">
      <c r="A63" s="138"/>
      <c r="B63" s="119"/>
      <c r="C63" s="120"/>
      <c r="D63" s="98"/>
      <c r="E63" s="81"/>
      <c r="G63" s="122"/>
      <c r="H63" s="122"/>
      <c r="I63" s="156"/>
      <c r="J63" s="156"/>
      <c r="K63" s="156"/>
      <c r="L63" s="156"/>
      <c r="M63" s="156"/>
      <c r="N63" s="156"/>
      <c r="O63" s="156"/>
      <c r="P63" s="156"/>
      <c r="Q63" s="156"/>
    </row>
    <row r="64" spans="1:10" ht="15">
      <c r="A64" s="30" t="s">
        <v>95</v>
      </c>
      <c r="B64" s="149"/>
      <c r="C64" s="120"/>
      <c r="D64" s="82">
        <f>SUM(D66:D71)</f>
        <v>569141</v>
      </c>
      <c r="E64" s="80">
        <f>SUM(E66:E71)</f>
        <v>772977.9154</v>
      </c>
      <c r="G64" s="101"/>
      <c r="H64" s="122"/>
      <c r="I64" s="156"/>
      <c r="J64" s="156"/>
    </row>
    <row r="65" spans="1:10" ht="7.5" customHeight="1">
      <c r="A65" s="30"/>
      <c r="B65" s="149"/>
      <c r="C65" s="120"/>
      <c r="D65" s="98"/>
      <c r="E65" s="81"/>
      <c r="G65" s="101"/>
      <c r="H65" s="122"/>
      <c r="I65" s="156"/>
      <c r="J65" s="156"/>
    </row>
    <row r="66" spans="1:8" ht="15">
      <c r="A66" s="30" t="s">
        <v>96</v>
      </c>
      <c r="B66" s="149"/>
      <c r="C66" s="120"/>
      <c r="D66" s="98">
        <f>523656-31141</f>
        <v>492515</v>
      </c>
      <c r="E66" s="81">
        <v>559212</v>
      </c>
      <c r="G66" s="101"/>
      <c r="H66" s="122"/>
    </row>
    <row r="67" spans="1:10" ht="15">
      <c r="A67" s="30" t="s">
        <v>97</v>
      </c>
      <c r="B67" s="149"/>
      <c r="C67" s="120"/>
      <c r="D67" s="98">
        <v>2139</v>
      </c>
      <c r="E67" s="81">
        <v>2745</v>
      </c>
      <c r="G67" s="101"/>
      <c r="H67" s="122"/>
      <c r="I67" s="123"/>
      <c r="J67" s="123"/>
    </row>
    <row r="68" spans="1:9" ht="15">
      <c r="A68" s="30" t="s">
        <v>98</v>
      </c>
      <c r="B68" s="149"/>
      <c r="C68" s="120"/>
      <c r="D68" s="98">
        <v>41270</v>
      </c>
      <c r="E68" s="81">
        <v>41619.3456</v>
      </c>
      <c r="G68" s="101"/>
      <c r="H68" s="122"/>
      <c r="I68" s="137"/>
    </row>
    <row r="69" spans="1:10" ht="15">
      <c r="A69" s="30" t="s">
        <v>99</v>
      </c>
      <c r="B69" s="149"/>
      <c r="C69" s="120"/>
      <c r="D69" s="98">
        <v>27400</v>
      </c>
      <c r="E69" s="81">
        <v>28342.5698</v>
      </c>
      <c r="G69" s="101"/>
      <c r="H69" s="122"/>
      <c r="I69" s="137"/>
      <c r="J69" s="137"/>
    </row>
    <row r="70" spans="1:10" ht="15">
      <c r="A70" s="30" t="s">
        <v>100</v>
      </c>
      <c r="B70" s="30"/>
      <c r="C70" s="120"/>
      <c r="D70" s="98">
        <v>5686</v>
      </c>
      <c r="E70" s="81">
        <v>141059</v>
      </c>
      <c r="G70" s="101"/>
      <c r="H70" s="122"/>
      <c r="I70" s="137"/>
      <c r="J70" s="137"/>
    </row>
    <row r="71" spans="1:10" ht="15">
      <c r="A71" s="30" t="s">
        <v>178</v>
      </c>
      <c r="B71" s="149"/>
      <c r="C71" s="120"/>
      <c r="D71" s="98">
        <v>131</v>
      </c>
      <c r="E71" s="81">
        <v>0</v>
      </c>
      <c r="G71" s="101"/>
      <c r="H71" s="122"/>
      <c r="I71" s="137"/>
      <c r="J71" s="137"/>
    </row>
    <row r="72" spans="1:8" ht="15">
      <c r="A72" s="30"/>
      <c r="B72" s="119"/>
      <c r="C72" s="120"/>
      <c r="D72" s="98"/>
      <c r="E72" s="81"/>
      <c r="G72" s="101"/>
      <c r="H72" s="122"/>
    </row>
    <row r="73" spans="1:10" ht="15">
      <c r="A73" s="30" t="s">
        <v>101</v>
      </c>
      <c r="B73" s="119"/>
      <c r="C73" s="120"/>
      <c r="D73" s="82">
        <f>D75+D76+D77</f>
        <v>137728</v>
      </c>
      <c r="E73" s="80">
        <f>E75+E76+E77</f>
        <v>139768.82082</v>
      </c>
      <c r="G73" s="101"/>
      <c r="H73" s="122"/>
      <c r="I73" s="160"/>
      <c r="J73" s="160"/>
    </row>
    <row r="74" spans="1:8" ht="4.5" customHeight="1">
      <c r="A74" s="30"/>
      <c r="B74" s="119"/>
      <c r="C74" s="120"/>
      <c r="D74" s="98"/>
      <c r="E74" s="81"/>
      <c r="G74" s="101"/>
      <c r="H74" s="122"/>
    </row>
    <row r="75" spans="1:9" ht="15">
      <c r="A75" s="30" t="s">
        <v>102</v>
      </c>
      <c r="B75" s="119"/>
      <c r="C75" s="120"/>
      <c r="D75" s="98">
        <f>136456+214</f>
        <v>136670</v>
      </c>
      <c r="E75" s="81">
        <f>138576+227</f>
        <v>138803</v>
      </c>
      <c r="F75" s="137"/>
      <c r="G75" s="101"/>
      <c r="H75" s="122"/>
      <c r="I75" s="137"/>
    </row>
    <row r="76" spans="1:9" ht="15">
      <c r="A76" s="30" t="s">
        <v>103</v>
      </c>
      <c r="B76" s="119"/>
      <c r="C76" s="120"/>
      <c r="D76" s="98">
        <v>742</v>
      </c>
      <c r="E76" s="81">
        <v>746.8208199999999</v>
      </c>
      <c r="F76" s="137"/>
      <c r="G76" s="122"/>
      <c r="H76" s="122"/>
      <c r="I76" s="156"/>
    </row>
    <row r="77" spans="1:8" ht="15">
      <c r="A77" s="30" t="s">
        <v>104</v>
      </c>
      <c r="B77" s="119"/>
      <c r="C77" s="120"/>
      <c r="D77" s="98">
        <v>316</v>
      </c>
      <c r="E77" s="81">
        <v>219</v>
      </c>
      <c r="F77" s="137"/>
      <c r="G77" s="122"/>
      <c r="H77" s="122"/>
    </row>
    <row r="78" spans="1:8" ht="15">
      <c r="A78" s="30"/>
      <c r="B78" s="119"/>
      <c r="C78" s="120"/>
      <c r="D78" s="98"/>
      <c r="E78" s="81"/>
      <c r="F78" s="137"/>
      <c r="G78" s="122"/>
      <c r="H78" s="122"/>
    </row>
    <row r="79" spans="1:9" ht="15">
      <c r="A79" s="30" t="s">
        <v>105</v>
      </c>
      <c r="B79" s="119"/>
      <c r="C79" s="120"/>
      <c r="D79" s="98"/>
      <c r="E79" s="80">
        <f>SUM(E80:E81)</f>
        <v>5895.47113</v>
      </c>
      <c r="G79" s="122"/>
      <c r="H79" s="122"/>
      <c r="I79" s="160"/>
    </row>
    <row r="80" spans="1:8" ht="15">
      <c r="A80" s="30" t="s">
        <v>106</v>
      </c>
      <c r="B80" s="119"/>
      <c r="C80" s="120"/>
      <c r="D80" s="98">
        <v>149</v>
      </c>
      <c r="E80" s="81">
        <v>428.07815999999997</v>
      </c>
      <c r="F80" s="137"/>
      <c r="G80" s="122"/>
      <c r="H80" s="122"/>
    </row>
    <row r="81" spans="1:8" ht="15">
      <c r="A81" s="30" t="s">
        <v>107</v>
      </c>
      <c r="B81" s="119"/>
      <c r="C81" s="120"/>
      <c r="D81" s="98">
        <v>698</v>
      </c>
      <c r="E81" s="81">
        <v>5467.39297</v>
      </c>
      <c r="G81" s="122"/>
      <c r="H81" s="122"/>
    </row>
    <row r="82" spans="1:8" ht="15">
      <c r="A82" s="30"/>
      <c r="B82" s="133"/>
      <c r="C82" s="120"/>
      <c r="D82" s="98"/>
      <c r="E82" s="81"/>
      <c r="F82" s="137"/>
      <c r="G82" s="122"/>
      <c r="H82" s="122"/>
    </row>
    <row r="83" spans="1:8" ht="15">
      <c r="A83" s="30" t="s">
        <v>108</v>
      </c>
      <c r="B83" s="133"/>
      <c r="C83" s="120"/>
      <c r="D83" s="82">
        <f>D85</f>
        <v>74321</v>
      </c>
      <c r="E83" s="80">
        <f>E85</f>
        <v>66953</v>
      </c>
      <c r="F83" s="137"/>
      <c r="G83" s="122"/>
      <c r="H83" s="122"/>
    </row>
    <row r="84" spans="1:8" ht="5.25" customHeight="1">
      <c r="A84" s="30"/>
      <c r="B84" s="133"/>
      <c r="C84" s="120"/>
      <c r="D84" s="98"/>
      <c r="E84" s="81"/>
      <c r="G84" s="122"/>
      <c r="H84" s="122"/>
    </row>
    <row r="85" spans="1:8" ht="15">
      <c r="A85" s="30" t="s">
        <v>109</v>
      </c>
      <c r="B85" s="133"/>
      <c r="C85" s="120"/>
      <c r="D85" s="98">
        <f>DRE!B55</f>
        <v>74321</v>
      </c>
      <c r="E85" s="81">
        <v>66953</v>
      </c>
      <c r="F85" s="137"/>
      <c r="G85" s="122"/>
      <c r="H85" s="122"/>
    </row>
    <row r="86" spans="1:8" ht="21.75" customHeight="1">
      <c r="A86" s="161"/>
      <c r="B86" s="162"/>
      <c r="C86" s="163"/>
      <c r="D86" s="100"/>
      <c r="E86" s="29"/>
      <c r="F86" s="137"/>
      <c r="G86" s="122"/>
      <c r="H86" s="122"/>
    </row>
    <row r="87" spans="1:8" ht="15">
      <c r="A87" s="119"/>
      <c r="B87" s="119"/>
      <c r="C87" s="119"/>
      <c r="D87" s="119"/>
      <c r="E87" s="119"/>
      <c r="F87" s="137"/>
      <c r="G87" s="122"/>
      <c r="H87" s="122"/>
    </row>
    <row r="88" spans="1:8" ht="15">
      <c r="A88" s="133"/>
      <c r="B88" s="119"/>
      <c r="C88" s="146"/>
      <c r="D88" s="119"/>
      <c r="E88" s="164"/>
      <c r="F88" s="137"/>
      <c r="G88" s="122"/>
      <c r="H88" s="122"/>
    </row>
    <row r="89" spans="1:8" ht="15">
      <c r="A89" s="164"/>
      <c r="B89" s="146"/>
      <c r="C89" s="165"/>
      <c r="D89" s="164"/>
      <c r="E89" s="150"/>
      <c r="G89" s="122"/>
      <c r="H89" s="122"/>
    </row>
    <row r="90" spans="1:8" ht="15">
      <c r="A90" s="147"/>
      <c r="B90" s="119"/>
      <c r="C90" s="165"/>
      <c r="D90" s="164"/>
      <c r="E90" s="150"/>
      <c r="F90" s="137"/>
      <c r="G90" s="122"/>
      <c r="H90" s="122"/>
    </row>
    <row r="91" spans="1:8" ht="15">
      <c r="A91" s="146"/>
      <c r="B91" s="146"/>
      <c r="C91" s="166"/>
      <c r="D91" s="164"/>
      <c r="E91" s="150"/>
      <c r="F91" s="160"/>
      <c r="G91" s="122"/>
      <c r="H91" s="122"/>
    </row>
    <row r="92" spans="1:8" ht="15.75">
      <c r="A92" s="167"/>
      <c r="B92" s="167"/>
      <c r="C92" s="167"/>
      <c r="D92" s="168"/>
      <c r="E92" s="169"/>
      <c r="F92" s="160"/>
      <c r="G92" s="122"/>
      <c r="H92" s="122"/>
    </row>
    <row r="93" spans="1:8" ht="15.75">
      <c r="A93" s="167"/>
      <c r="B93" s="167"/>
      <c r="C93" s="167"/>
      <c r="D93" s="168"/>
      <c r="E93" s="169"/>
      <c r="G93" s="122"/>
      <c r="H93" s="122"/>
    </row>
    <row r="94" spans="1:8" ht="12.75">
      <c r="A94" s="170"/>
      <c r="B94" s="170"/>
      <c r="C94" s="170"/>
      <c r="D94" s="170"/>
      <c r="E94" s="171"/>
      <c r="G94" s="122"/>
      <c r="H94" s="122"/>
    </row>
    <row r="95" spans="1:8" ht="12.75">
      <c r="A95" s="172"/>
      <c r="B95" s="172"/>
      <c r="C95" s="173"/>
      <c r="D95" s="174"/>
      <c r="G95" s="122"/>
      <c r="H95" s="122"/>
    </row>
    <row r="96" spans="1:8" ht="12.75">
      <c r="A96" s="172"/>
      <c r="B96" s="172"/>
      <c r="C96" s="173"/>
      <c r="D96" s="174"/>
      <c r="G96" s="122"/>
      <c r="H96" s="122"/>
    </row>
    <row r="97" spans="1:4" ht="12.75">
      <c r="A97" s="172"/>
      <c r="B97" s="172"/>
      <c r="C97" s="172"/>
      <c r="D97" s="174"/>
    </row>
    <row r="98" spans="1:5" ht="12.75">
      <c r="A98" s="172"/>
      <c r="B98" s="172"/>
      <c r="C98" s="174"/>
      <c r="D98" s="174"/>
      <c r="E98" s="175"/>
    </row>
    <row r="112" ht="12.75">
      <c r="A112" s="141"/>
    </row>
    <row r="114" ht="12.75">
      <c r="B114" s="141"/>
    </row>
    <row r="116" ht="12.75">
      <c r="A116" s="141"/>
    </row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53" r:id="rId2"/>
  <headerFooter>
    <oddFooter>&amp;LMinistério da Agricultura, Pecuária e Abastecimento - MAPA&amp;CEmpresa Brasileira dePesquisa Agropecuária -Embrapa&amp;RPqEB Final W3 Norte  Brasília - DF CEP 70.770-901Telefone (61) 3448.4433 Fax  (61) 3447.1041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5"/>
  <sheetViews>
    <sheetView view="pageBreakPreview" zoomScale="80" zoomScaleSheetLayoutView="80" zoomScalePageLayoutView="0" workbookViewId="0" topLeftCell="C31">
      <selection activeCell="B2" sqref="B2"/>
    </sheetView>
  </sheetViews>
  <sheetFormatPr defaultColWidth="20.00390625" defaultRowHeight="15"/>
  <cols>
    <col min="1" max="1" width="10.57421875" style="118" customWidth="1"/>
    <col min="2" max="2" width="20.57421875" style="118" customWidth="1"/>
    <col min="3" max="3" width="33.421875" style="118" customWidth="1"/>
    <col min="4" max="4" width="16.57421875" style="118" customWidth="1"/>
    <col min="5" max="5" width="19.421875" style="118" customWidth="1"/>
    <col min="6" max="6" width="17.140625" style="242" customWidth="1"/>
    <col min="7" max="7" width="15.57421875" style="118" customWidth="1"/>
    <col min="8" max="8" width="10.8515625" style="118" customWidth="1"/>
    <col min="9" max="9" width="9.421875" style="118" bestFit="1" customWidth="1"/>
    <col min="10" max="10" width="15.7109375" style="118" customWidth="1"/>
    <col min="11" max="250" width="11.421875" style="118" customWidth="1"/>
    <col min="251" max="251" width="10.57421875" style="118" customWidth="1"/>
    <col min="252" max="252" width="20.57421875" style="118" customWidth="1"/>
    <col min="253" max="253" width="33.421875" style="118" customWidth="1"/>
    <col min="254" max="254" width="16.00390625" style="118" customWidth="1"/>
    <col min="255" max="255" width="16.421875" style="118" customWidth="1"/>
    <col min="256" max="16384" width="20.00390625" style="118" customWidth="1"/>
  </cols>
  <sheetData>
    <row r="1" ht="12.75"/>
    <row r="2" ht="12.75"/>
    <row r="3" ht="12.75"/>
    <row r="4" ht="12.75"/>
    <row r="5" ht="12.75"/>
    <row r="6" ht="12.75"/>
    <row r="7" spans="1:7" ht="12.75">
      <c r="A7" s="176"/>
      <c r="B7" s="177"/>
      <c r="C7" s="177"/>
      <c r="D7" s="177"/>
      <c r="E7" s="177"/>
      <c r="F7" s="178"/>
      <c r="G7" s="179"/>
    </row>
    <row r="8" spans="1:8" ht="15.75" customHeight="1">
      <c r="A8" s="344" t="s">
        <v>15</v>
      </c>
      <c r="B8" s="345"/>
      <c r="C8" s="345"/>
      <c r="D8" s="345"/>
      <c r="E8" s="345"/>
      <c r="F8" s="345"/>
      <c r="G8" s="346"/>
      <c r="H8" s="180"/>
    </row>
    <row r="9" spans="1:8" ht="15.75" customHeight="1">
      <c r="A9" s="344" t="s">
        <v>1</v>
      </c>
      <c r="B9" s="345"/>
      <c r="C9" s="345"/>
      <c r="D9" s="345"/>
      <c r="E9" s="345"/>
      <c r="F9" s="345"/>
      <c r="G9" s="346"/>
      <c r="H9" s="180"/>
    </row>
    <row r="10" spans="1:8" ht="13.5" customHeight="1">
      <c r="A10" s="344" t="s">
        <v>20</v>
      </c>
      <c r="B10" s="345"/>
      <c r="C10" s="345"/>
      <c r="D10" s="345"/>
      <c r="E10" s="345"/>
      <c r="F10" s="345"/>
      <c r="G10" s="346"/>
      <c r="H10" s="180"/>
    </row>
    <row r="11" spans="1:8" ht="13.5" customHeight="1">
      <c r="A11" s="181"/>
      <c r="B11" s="182"/>
      <c r="C11" s="182"/>
      <c r="D11" s="182"/>
      <c r="E11" s="182"/>
      <c r="F11" s="183"/>
      <c r="G11" s="184"/>
      <c r="H11" s="180"/>
    </row>
    <row r="12" spans="1:8" ht="12.75" customHeight="1">
      <c r="A12" s="347" t="s">
        <v>161</v>
      </c>
      <c r="B12" s="348"/>
      <c r="C12" s="348"/>
      <c r="D12" s="348"/>
      <c r="E12" s="348"/>
      <c r="F12" s="348"/>
      <c r="G12" s="349"/>
      <c r="H12" s="180"/>
    </row>
    <row r="13" spans="1:8" ht="15.75" customHeight="1">
      <c r="A13" s="350"/>
      <c r="B13" s="351"/>
      <c r="C13" s="351"/>
      <c r="D13" s="351"/>
      <c r="E13" s="351"/>
      <c r="F13" s="351"/>
      <c r="G13" s="352"/>
      <c r="H13" s="180"/>
    </row>
    <row r="14" spans="1:8" ht="15.75" customHeight="1">
      <c r="A14" s="353"/>
      <c r="B14" s="354"/>
      <c r="C14" s="354"/>
      <c r="D14" s="354"/>
      <c r="E14" s="354"/>
      <c r="F14" s="354"/>
      <c r="G14" s="355"/>
      <c r="H14" s="180"/>
    </row>
    <row r="15" spans="1:9" ht="15" customHeight="1">
      <c r="A15" s="350" t="s">
        <v>16</v>
      </c>
      <c r="B15" s="356"/>
      <c r="C15" s="357"/>
      <c r="D15" s="332" t="s">
        <v>17</v>
      </c>
      <c r="E15" s="342" t="s">
        <v>89</v>
      </c>
      <c r="F15" s="334" t="s">
        <v>86</v>
      </c>
      <c r="G15" s="336" t="s">
        <v>153</v>
      </c>
      <c r="H15" s="185"/>
      <c r="I15" s="180"/>
    </row>
    <row r="16" spans="1:9" ht="15" customHeight="1">
      <c r="A16" s="358"/>
      <c r="B16" s="356"/>
      <c r="C16" s="357"/>
      <c r="D16" s="332"/>
      <c r="E16" s="336"/>
      <c r="F16" s="334"/>
      <c r="G16" s="337"/>
      <c r="H16" s="185"/>
      <c r="I16" s="180"/>
    </row>
    <row r="17" spans="1:9" ht="15">
      <c r="A17" s="358"/>
      <c r="B17" s="356"/>
      <c r="C17" s="357"/>
      <c r="D17" s="332"/>
      <c r="E17" s="336"/>
      <c r="F17" s="334"/>
      <c r="G17" s="337"/>
      <c r="H17" s="185"/>
      <c r="I17" s="180"/>
    </row>
    <row r="18" spans="1:9" ht="43.5" customHeight="1">
      <c r="A18" s="359"/>
      <c r="B18" s="360"/>
      <c r="C18" s="361"/>
      <c r="D18" s="333"/>
      <c r="E18" s="343"/>
      <c r="F18" s="335"/>
      <c r="G18" s="338"/>
      <c r="H18" s="185"/>
      <c r="I18" s="180"/>
    </row>
    <row r="19" spans="1:9" ht="22.5" customHeight="1">
      <c r="A19" s="186" t="s">
        <v>160</v>
      </c>
      <c r="B19" s="187"/>
      <c r="C19" s="188"/>
      <c r="D19" s="189">
        <v>2985020.19588</v>
      </c>
      <c r="E19" s="190">
        <v>23794.91766</v>
      </c>
      <c r="F19" s="191">
        <v>-2485435.73143</v>
      </c>
      <c r="G19" s="190">
        <f>SUM(D19:F19)</f>
        <v>523379.38210999966</v>
      </c>
      <c r="H19" s="185"/>
      <c r="I19" s="192"/>
    </row>
    <row r="20" spans="1:8" ht="22.5" customHeight="1">
      <c r="A20" s="193" t="s">
        <v>90</v>
      </c>
      <c r="B20" s="194"/>
      <c r="C20" s="195"/>
      <c r="D20" s="196" t="s">
        <v>39</v>
      </c>
      <c r="E20" s="197">
        <v>7851</v>
      </c>
      <c r="F20" s="197" t="s">
        <v>39</v>
      </c>
      <c r="G20" s="197">
        <f>SUM(D20:F20)</f>
        <v>7851</v>
      </c>
      <c r="H20" s="185"/>
    </row>
    <row r="21" spans="1:9" ht="22.5" customHeight="1">
      <c r="A21" s="193" t="s">
        <v>42</v>
      </c>
      <c r="B21" s="194"/>
      <c r="C21" s="195"/>
      <c r="D21" s="196" t="s">
        <v>39</v>
      </c>
      <c r="E21" s="196" t="s">
        <v>39</v>
      </c>
      <c r="F21" s="198" t="s">
        <v>39</v>
      </c>
      <c r="G21" s="199">
        <f>SUM(D21:F21)</f>
        <v>0</v>
      </c>
      <c r="H21" s="185"/>
      <c r="I21" s="200"/>
    </row>
    <row r="22" spans="1:9" ht="22.5" customHeight="1">
      <c r="A22" s="193" t="s">
        <v>88</v>
      </c>
      <c r="B22" s="194"/>
      <c r="C22" s="195"/>
      <c r="D22" s="196" t="s">
        <v>39</v>
      </c>
      <c r="E22" s="198" t="s">
        <v>39</v>
      </c>
      <c r="F22" s="201">
        <v>66953</v>
      </c>
      <c r="G22" s="202">
        <f>SUM(D22:F22)</f>
        <v>66953</v>
      </c>
      <c r="H22" s="185"/>
      <c r="I22" s="203"/>
    </row>
    <row r="23" spans="1:9" ht="22.5" customHeight="1">
      <c r="A23" s="193" t="s">
        <v>18</v>
      </c>
      <c r="B23" s="194"/>
      <c r="C23" s="195"/>
      <c r="D23" s="196" t="s">
        <v>39</v>
      </c>
      <c r="E23" s="198" t="s">
        <v>39</v>
      </c>
      <c r="F23" s="197">
        <f>15360</f>
        <v>15360</v>
      </c>
      <c r="G23" s="197">
        <f>SUM(D23:F23)</f>
        <v>15360</v>
      </c>
      <c r="H23" s="185"/>
      <c r="I23" s="200"/>
    </row>
    <row r="24" spans="1:9" s="208" customFormat="1" ht="22.5" customHeight="1">
      <c r="A24" s="339" t="s">
        <v>182</v>
      </c>
      <c r="B24" s="340"/>
      <c r="C24" s="341"/>
      <c r="D24" s="204">
        <v>2985020.19588</v>
      </c>
      <c r="E24" s="204">
        <v>31646.11035</v>
      </c>
      <c r="F24" s="205">
        <f>SUM(F19:F23)</f>
        <v>-2403122.73143</v>
      </c>
      <c r="G24" s="205">
        <f>SUM(G19:G23)</f>
        <v>613543.3821099997</v>
      </c>
      <c r="H24" s="206"/>
      <c r="I24" s="207"/>
    </row>
    <row r="25" spans="1:9" ht="22.5" customHeight="1">
      <c r="A25" s="186" t="s">
        <v>159</v>
      </c>
      <c r="B25" s="187"/>
      <c r="C25" s="188"/>
      <c r="D25" s="204">
        <v>3048426.47314</v>
      </c>
      <c r="E25" s="205">
        <v>18576.89028</v>
      </c>
      <c r="F25" s="205">
        <f>-2473498</f>
        <v>-2473498</v>
      </c>
      <c r="G25" s="205">
        <f aca="true" t="shared" si="0" ref="G25:G30">SUM(D25:F25)</f>
        <v>593505.3634199998</v>
      </c>
      <c r="H25" s="185"/>
      <c r="I25" s="207"/>
    </row>
    <row r="26" spans="1:9" ht="22.5" customHeight="1">
      <c r="A26" s="193" t="s">
        <v>43</v>
      </c>
      <c r="B26" s="209"/>
      <c r="C26" s="210"/>
      <c r="D26" s="198" t="s">
        <v>39</v>
      </c>
      <c r="E26" s="198" t="s">
        <v>39</v>
      </c>
      <c r="F26" s="198" t="s">
        <v>39</v>
      </c>
      <c r="G26" s="199">
        <f t="shared" si="0"/>
        <v>0</v>
      </c>
      <c r="H26" s="185"/>
      <c r="I26" s="211"/>
    </row>
    <row r="27" spans="1:9" ht="22.5" customHeight="1">
      <c r="A27" s="193" t="s">
        <v>181</v>
      </c>
      <c r="B27" s="209"/>
      <c r="C27" s="210"/>
      <c r="D27" s="198" t="s">
        <v>39</v>
      </c>
      <c r="E27" s="198" t="s">
        <v>39</v>
      </c>
      <c r="F27" s="198" t="s">
        <v>39</v>
      </c>
      <c r="G27" s="199">
        <f t="shared" si="0"/>
        <v>0</v>
      </c>
      <c r="H27" s="185"/>
      <c r="I27" s="211"/>
    </row>
    <row r="28" spans="1:9" ht="22.5" customHeight="1">
      <c r="A28" s="193" t="s">
        <v>180</v>
      </c>
      <c r="B28" s="194"/>
      <c r="C28" s="195"/>
      <c r="D28" s="196" t="s">
        <v>39</v>
      </c>
      <c r="E28" s="198" t="s">
        <v>39</v>
      </c>
      <c r="F28" s="198"/>
      <c r="G28" s="199">
        <f t="shared" si="0"/>
        <v>0</v>
      </c>
      <c r="H28" s="185"/>
      <c r="I28" s="211"/>
    </row>
    <row r="29" spans="1:9" ht="22.5" customHeight="1">
      <c r="A29" s="193" t="s">
        <v>87</v>
      </c>
      <c r="B29" s="194"/>
      <c r="C29" s="195"/>
      <c r="D29" s="196" t="s">
        <v>39</v>
      </c>
      <c r="E29" s="198" t="s">
        <v>39</v>
      </c>
      <c r="F29" s="201">
        <f>DRE!B55</f>
        <v>74321</v>
      </c>
      <c r="G29" s="201">
        <f t="shared" si="0"/>
        <v>74321</v>
      </c>
      <c r="H29" s="185"/>
      <c r="I29" s="192"/>
    </row>
    <row r="30" spans="1:9" ht="20.25" customHeight="1">
      <c r="A30" s="193" t="s">
        <v>18</v>
      </c>
      <c r="B30" s="194"/>
      <c r="C30" s="195"/>
      <c r="D30" s="196" t="s">
        <v>39</v>
      </c>
      <c r="E30" s="198" t="s">
        <v>39</v>
      </c>
      <c r="F30" s="201">
        <v>51</v>
      </c>
      <c r="G30" s="201">
        <f t="shared" si="0"/>
        <v>51</v>
      </c>
      <c r="H30" s="185"/>
      <c r="I30" s="192"/>
    </row>
    <row r="31" spans="1:9" ht="18" customHeight="1">
      <c r="A31" s="339" t="s">
        <v>179</v>
      </c>
      <c r="B31" s="340"/>
      <c r="C31" s="341"/>
      <c r="D31" s="204">
        <f>SUM(D25:D30)</f>
        <v>3048426.47314</v>
      </c>
      <c r="E31" s="204">
        <f>SUM(E25:E30)</f>
        <v>18576.89028</v>
      </c>
      <c r="F31" s="205">
        <f>SUM(F25:F30)</f>
        <v>-2399126</v>
      </c>
      <c r="G31" s="205">
        <f>SUM(G25:G30)</f>
        <v>667877.3634199998</v>
      </c>
      <c r="H31" s="185"/>
      <c r="I31" s="212"/>
    </row>
    <row r="32" spans="1:9" ht="9" customHeight="1">
      <c r="A32" s="213"/>
      <c r="B32" s="182"/>
      <c r="C32" s="214"/>
      <c r="D32" s="182"/>
      <c r="E32" s="215"/>
      <c r="F32" s="216"/>
      <c r="G32" s="215"/>
      <c r="H32" s="185"/>
      <c r="I32" s="212"/>
    </row>
    <row r="33" spans="1:9" ht="15.75">
      <c r="A33" s="217"/>
      <c r="B33" s="194"/>
      <c r="C33" s="194"/>
      <c r="D33" s="194"/>
      <c r="E33" s="194"/>
      <c r="F33" s="218"/>
      <c r="G33" s="219"/>
      <c r="H33" s="185"/>
      <c r="I33" s="212"/>
    </row>
    <row r="34" spans="1:9" ht="15.75">
      <c r="A34" s="220"/>
      <c r="B34" s="220"/>
      <c r="C34" s="220"/>
      <c r="D34" s="221"/>
      <c r="E34" s="222"/>
      <c r="F34" s="223"/>
      <c r="G34" s="224"/>
      <c r="H34" s="180"/>
      <c r="I34" s="156"/>
    </row>
    <row r="35" spans="1:13" ht="15.75">
      <c r="A35" s="225"/>
      <c r="B35" s="220"/>
      <c r="C35" s="226"/>
      <c r="D35" s="220"/>
      <c r="E35" s="225"/>
      <c r="F35" s="220"/>
      <c r="G35" s="227"/>
      <c r="H35" s="228"/>
      <c r="I35" s="212"/>
      <c r="J35" s="228"/>
      <c r="K35" s="228"/>
      <c r="L35" s="228"/>
      <c r="M35" s="228"/>
    </row>
    <row r="36" spans="1:13" ht="15.75">
      <c r="A36" s="229"/>
      <c r="B36" s="226"/>
      <c r="C36" s="230"/>
      <c r="D36" s="229"/>
      <c r="E36" s="229"/>
      <c r="F36" s="226"/>
      <c r="G36" s="227"/>
      <c r="H36" s="228"/>
      <c r="I36" s="212"/>
      <c r="J36" s="228"/>
      <c r="K36" s="228"/>
      <c r="L36" s="228"/>
      <c r="M36" s="228"/>
    </row>
    <row r="37" spans="1:13" ht="15.75">
      <c r="A37" s="231"/>
      <c r="B37" s="232"/>
      <c r="C37" s="230"/>
      <c r="D37" s="229"/>
      <c r="E37" s="231"/>
      <c r="F37" s="232"/>
      <c r="G37" s="227"/>
      <c r="H37" s="228"/>
      <c r="I37" s="212"/>
      <c r="J37" s="228"/>
      <c r="K37" s="228"/>
      <c r="L37" s="228"/>
      <c r="M37" s="228"/>
    </row>
    <row r="38" spans="1:13" ht="15.75">
      <c r="A38" s="226"/>
      <c r="B38" s="226"/>
      <c r="C38" s="233"/>
      <c r="D38" s="229"/>
      <c r="E38" s="226"/>
      <c r="F38" s="226"/>
      <c r="G38" s="227"/>
      <c r="H38" s="228"/>
      <c r="I38" s="234"/>
      <c r="J38" s="228"/>
      <c r="K38" s="228"/>
      <c r="L38" s="228"/>
      <c r="M38" s="228"/>
    </row>
    <row r="39" spans="1:13" ht="15.75">
      <c r="A39" s="235"/>
      <c r="B39" s="235"/>
      <c r="C39" s="235"/>
      <c r="D39" s="236"/>
      <c r="E39" s="235"/>
      <c r="F39" s="235"/>
      <c r="G39" s="227"/>
      <c r="H39" s="228"/>
      <c r="I39" s="234"/>
      <c r="J39" s="228"/>
      <c r="K39" s="228"/>
      <c r="L39" s="228"/>
      <c r="M39" s="228"/>
    </row>
    <row r="40" spans="1:13" ht="15.75">
      <c r="A40" s="235"/>
      <c r="B40" s="235"/>
      <c r="C40" s="235"/>
      <c r="D40" s="236"/>
      <c r="E40" s="235"/>
      <c r="F40" s="235"/>
      <c r="G40" s="227"/>
      <c r="H40" s="228"/>
      <c r="I40" s="234"/>
      <c r="J40" s="228"/>
      <c r="K40" s="228"/>
      <c r="L40" s="228"/>
      <c r="M40" s="228"/>
    </row>
    <row r="41" spans="1:13" ht="15">
      <c r="A41" s="237"/>
      <c r="B41" s="237"/>
      <c r="C41" s="237"/>
      <c r="D41" s="237"/>
      <c r="E41" s="237"/>
      <c r="F41" s="237"/>
      <c r="G41" s="227"/>
      <c r="H41" s="228"/>
      <c r="I41" s="234"/>
      <c r="J41" s="228"/>
      <c r="K41" s="228"/>
      <c r="L41" s="228"/>
      <c r="M41" s="228"/>
    </row>
    <row r="42" spans="1:13" ht="15">
      <c r="A42" s="238"/>
      <c r="B42" s="238"/>
      <c r="C42" s="239"/>
      <c r="D42" s="240"/>
      <c r="E42" s="238"/>
      <c r="F42" s="238"/>
      <c r="G42" s="227"/>
      <c r="H42" s="228"/>
      <c r="I42" s="234"/>
      <c r="J42" s="228"/>
      <c r="K42" s="228"/>
      <c r="L42" s="228"/>
      <c r="M42" s="228"/>
    </row>
    <row r="43" spans="1:13" ht="15">
      <c r="A43" s="238"/>
      <c r="B43" s="238"/>
      <c r="C43" s="239"/>
      <c r="D43" s="240"/>
      <c r="E43" s="238"/>
      <c r="F43" s="238"/>
      <c r="G43" s="227"/>
      <c r="H43" s="228"/>
      <c r="I43" s="234"/>
      <c r="J43" s="228"/>
      <c r="K43" s="228"/>
      <c r="L43" s="228"/>
      <c r="M43" s="228"/>
    </row>
    <row r="44" spans="1:13" ht="15.75" customHeight="1">
      <c r="A44" s="238"/>
      <c r="B44" s="238"/>
      <c r="C44" s="238"/>
      <c r="D44" s="240"/>
      <c r="E44" s="238"/>
      <c r="F44" s="238"/>
      <c r="G44" s="227"/>
      <c r="H44" s="228"/>
      <c r="I44" s="234"/>
      <c r="J44" s="228"/>
      <c r="K44" s="228"/>
      <c r="L44" s="228"/>
      <c r="M44" s="228"/>
    </row>
    <row r="45" spans="1:9" ht="15">
      <c r="A45" s="238"/>
      <c r="B45" s="238"/>
      <c r="C45" s="240"/>
      <c r="D45" s="240"/>
      <c r="E45" s="238"/>
      <c r="F45" s="238"/>
      <c r="G45" s="227"/>
      <c r="I45" s="241"/>
    </row>
    <row r="46" spans="1:9" ht="15.75">
      <c r="A46" s="194"/>
      <c r="B46" s="194"/>
      <c r="C46" s="194"/>
      <c r="D46" s="194"/>
      <c r="E46" s="194"/>
      <c r="F46" s="218"/>
      <c r="G46" s="227"/>
      <c r="I46" s="241"/>
    </row>
    <row r="47" ht="12.75">
      <c r="I47" s="241"/>
    </row>
    <row r="48" ht="12.75">
      <c r="I48" s="241"/>
    </row>
    <row r="49" ht="12.75">
      <c r="I49" s="241"/>
    </row>
    <row r="50" ht="12.75">
      <c r="I50" s="241"/>
    </row>
    <row r="51" ht="12.75">
      <c r="I51" s="241"/>
    </row>
    <row r="52" ht="12.75">
      <c r="I52" s="241"/>
    </row>
    <row r="53" ht="12.75">
      <c r="I53" s="241"/>
    </row>
    <row r="54" ht="12.75">
      <c r="I54" s="241"/>
    </row>
    <row r="55" ht="12.75">
      <c r="I55" s="241"/>
    </row>
    <row r="56" ht="12.75">
      <c r="I56" s="241"/>
    </row>
    <row r="57" ht="12.75">
      <c r="I57" s="241"/>
    </row>
    <row r="58" ht="12.75">
      <c r="I58" s="241"/>
    </row>
    <row r="59" ht="12.75">
      <c r="I59" s="241"/>
    </row>
    <row r="60" ht="12.75">
      <c r="I60" s="241"/>
    </row>
    <row r="61" ht="12.75">
      <c r="I61" s="241"/>
    </row>
    <row r="62" ht="12.75">
      <c r="I62" s="241"/>
    </row>
    <row r="63" ht="12.75">
      <c r="I63" s="241"/>
    </row>
    <row r="64" ht="12.75">
      <c r="I64" s="241"/>
    </row>
    <row r="65" ht="12.75">
      <c r="I65" s="241"/>
    </row>
    <row r="66" ht="12.75">
      <c r="I66" s="241"/>
    </row>
    <row r="67" ht="12.75">
      <c r="I67" s="241"/>
    </row>
    <row r="70" ht="12.75">
      <c r="I70" s="243"/>
    </row>
    <row r="73" ht="12.75">
      <c r="I73" s="243"/>
    </row>
    <row r="75" ht="12.75">
      <c r="I75" s="243"/>
    </row>
  </sheetData>
  <sheetProtection/>
  <mergeCells count="11">
    <mergeCell ref="A8:G8"/>
    <mergeCell ref="A9:G9"/>
    <mergeCell ref="A10:G10"/>
    <mergeCell ref="A12:G14"/>
    <mergeCell ref="A15:C18"/>
    <mergeCell ref="D15:D18"/>
    <mergeCell ref="F15:F18"/>
    <mergeCell ref="G15:G18"/>
    <mergeCell ref="A24:C24"/>
    <mergeCell ref="A31:C31"/>
    <mergeCell ref="E15:E18"/>
  </mergeCells>
  <printOptions/>
  <pageMargins left="0.6692913385826772" right="0.58" top="0.31496062992125984" bottom="0.2755905511811024" header="0.31496062992125984" footer="0.2362204724409449"/>
  <pageSetup fitToHeight="1" fitToWidth="1" horizontalDpi="600" verticalDpi="600" orientation="portrait" paperSize="9" scale="67" r:id="rId2"/>
  <headerFooter>
    <oddFooter>&amp;LMinistério da Agricultura, Pecuária e Abastecimento - MAPA&amp;CEmpresa Brasileira dePesquisa Agropecuária -Embrapa&amp;RPqEB Final W3 Norte  Brasília - DF CEP 70.770-901Telefone (61) 3448.4433 Fax  (61) 3447.1041</oddFooter>
  </headerFooter>
  <ignoredErrors>
    <ignoredError sqref="G2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G107"/>
  <sheetViews>
    <sheetView view="pageBreakPreview" zoomScale="80" zoomScaleSheetLayoutView="80" zoomScalePageLayoutView="0" workbookViewId="0" topLeftCell="B61">
      <selection activeCell="F76" sqref="F76"/>
    </sheetView>
  </sheetViews>
  <sheetFormatPr defaultColWidth="11.421875" defaultRowHeight="15"/>
  <cols>
    <col min="1" max="1" width="11.421875" style="121" customWidth="1"/>
    <col min="2" max="2" width="34.7109375" style="121" customWidth="1"/>
    <col min="3" max="3" width="51.00390625" style="121" customWidth="1"/>
    <col min="4" max="4" width="16.57421875" style="121" bestFit="1" customWidth="1"/>
    <col min="5" max="5" width="16.00390625" style="121" bestFit="1" customWidth="1"/>
    <col min="6" max="6" width="11.421875" style="121" customWidth="1"/>
    <col min="7" max="7" width="14.28125" style="121" bestFit="1" customWidth="1"/>
    <col min="8" max="220" width="11.421875" style="121" customWidth="1"/>
    <col min="221" max="16384" width="11.421875" style="121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324" t="s">
        <v>9</v>
      </c>
      <c r="B7" s="325"/>
      <c r="C7" s="325"/>
      <c r="D7" s="325"/>
      <c r="E7" s="326"/>
    </row>
    <row r="8" spans="1:5" ht="21" customHeight="1">
      <c r="A8" s="327" t="s">
        <v>1</v>
      </c>
      <c r="B8" s="328"/>
      <c r="C8" s="328"/>
      <c r="D8" s="328"/>
      <c r="E8" s="323"/>
    </row>
    <row r="9" spans="1:5" ht="21.75" customHeight="1">
      <c r="A9" s="327" t="s">
        <v>20</v>
      </c>
      <c r="B9" s="328"/>
      <c r="C9" s="328"/>
      <c r="D9" s="328"/>
      <c r="E9" s="323"/>
    </row>
    <row r="10" spans="1:5" ht="8.25" customHeight="1">
      <c r="A10" s="124"/>
      <c r="B10" s="125"/>
      <c r="C10" s="126"/>
      <c r="D10" s="126"/>
      <c r="E10" s="127"/>
    </row>
    <row r="11" spans="1:5" ht="15.75" customHeight="1">
      <c r="A11" s="331"/>
      <c r="B11" s="322"/>
      <c r="C11" s="322"/>
      <c r="D11" s="322"/>
      <c r="E11" s="323"/>
    </row>
    <row r="12" spans="1:5" ht="24.75" customHeight="1">
      <c r="A12" s="327" t="s">
        <v>202</v>
      </c>
      <c r="B12" s="328"/>
      <c r="C12" s="328"/>
      <c r="D12" s="328"/>
      <c r="E12" s="323"/>
    </row>
    <row r="13" spans="1:5" ht="7.5" customHeight="1">
      <c r="A13" s="331"/>
      <c r="B13" s="322"/>
      <c r="C13" s="322"/>
      <c r="D13" s="322"/>
      <c r="E13" s="323"/>
    </row>
    <row r="14" spans="1:5" ht="9" customHeight="1">
      <c r="A14" s="320"/>
      <c r="B14" s="321"/>
      <c r="C14" s="321"/>
      <c r="D14" s="322"/>
      <c r="E14" s="323"/>
    </row>
    <row r="15" spans="1:5" ht="15">
      <c r="A15" s="138"/>
      <c r="B15" s="119"/>
      <c r="C15" s="133"/>
      <c r="D15" s="131" t="s">
        <v>157</v>
      </c>
      <c r="E15" s="131" t="s">
        <v>156</v>
      </c>
    </row>
    <row r="16" spans="1:5" ht="14.25">
      <c r="A16" s="143" t="s">
        <v>30</v>
      </c>
      <c r="B16" s="133"/>
      <c r="C16" s="133"/>
      <c r="D16" s="135" t="s">
        <v>2</v>
      </c>
      <c r="E16" s="136" t="s">
        <v>2</v>
      </c>
    </row>
    <row r="17" spans="1:7" ht="15">
      <c r="A17" s="138"/>
      <c r="B17" s="119"/>
      <c r="C17" s="119"/>
      <c r="D17" s="244"/>
      <c r="E17" s="244"/>
      <c r="G17" s="261"/>
    </row>
    <row r="18" spans="1:7" ht="15">
      <c r="A18" s="30" t="s">
        <v>46</v>
      </c>
      <c r="B18" s="146"/>
      <c r="C18" s="147"/>
      <c r="D18" s="82">
        <f>DRE!B55</f>
        <v>74321</v>
      </c>
      <c r="E18" s="82">
        <v>66953</v>
      </c>
      <c r="G18" s="261"/>
    </row>
    <row r="19" spans="1:5" ht="15">
      <c r="A19" s="30" t="s">
        <v>45</v>
      </c>
      <c r="B19" s="119"/>
      <c r="C19" s="120"/>
      <c r="D19" s="98">
        <v>20966</v>
      </c>
      <c r="E19" s="98">
        <v>21602</v>
      </c>
    </row>
    <row r="20" spans="1:5" ht="15">
      <c r="A20" s="30" t="s">
        <v>44</v>
      </c>
      <c r="B20" s="119"/>
      <c r="C20" s="120"/>
      <c r="D20" s="98" t="s">
        <v>39</v>
      </c>
      <c r="E20" s="98" t="s">
        <v>39</v>
      </c>
    </row>
    <row r="21" spans="1:5" ht="15">
      <c r="A21" s="30" t="s">
        <v>47</v>
      </c>
      <c r="B21" s="119"/>
      <c r="C21" s="120"/>
      <c r="D21" s="98">
        <v>32</v>
      </c>
      <c r="E21" s="98">
        <v>15</v>
      </c>
    </row>
    <row r="22" spans="1:5" ht="15">
      <c r="A22" s="30" t="s">
        <v>48</v>
      </c>
      <c r="B22" s="30"/>
      <c r="C22" s="30"/>
      <c r="D22" s="98" t="s">
        <v>39</v>
      </c>
      <c r="E22" s="98" t="s">
        <v>39</v>
      </c>
    </row>
    <row r="23" spans="1:5" ht="15">
      <c r="A23" s="30" t="s">
        <v>126</v>
      </c>
      <c r="B23" s="30"/>
      <c r="C23" s="30"/>
      <c r="D23" s="98">
        <v>23718</v>
      </c>
      <c r="E23" s="98">
        <v>3212</v>
      </c>
    </row>
    <row r="24" spans="1:5" ht="15">
      <c r="A24" s="30" t="s">
        <v>141</v>
      </c>
      <c r="B24" s="30"/>
      <c r="C24" s="30"/>
      <c r="D24" s="98" t="s">
        <v>39</v>
      </c>
      <c r="E24" s="98">
        <v>406</v>
      </c>
    </row>
    <row r="25" spans="1:5" ht="15">
      <c r="A25" s="30" t="s">
        <v>127</v>
      </c>
      <c r="B25" s="30"/>
      <c r="C25" s="30"/>
      <c r="D25" s="98">
        <v>-32</v>
      </c>
      <c r="E25" s="98" t="s">
        <v>39</v>
      </c>
    </row>
    <row r="26" spans="1:5" ht="15">
      <c r="A26" s="30" t="s">
        <v>128</v>
      </c>
      <c r="B26" s="30"/>
      <c r="C26" s="30"/>
      <c r="D26" s="98">
        <v>-478</v>
      </c>
      <c r="E26" s="98" t="s">
        <v>39</v>
      </c>
    </row>
    <row r="27" spans="1:5" ht="15">
      <c r="A27" s="30" t="s">
        <v>142</v>
      </c>
      <c r="B27" s="30"/>
      <c r="C27" s="30"/>
      <c r="D27" s="98">
        <v>1464</v>
      </c>
      <c r="E27" s="98">
        <v>35421</v>
      </c>
    </row>
    <row r="28" spans="1:5" ht="15">
      <c r="A28" s="30" t="s">
        <v>189</v>
      </c>
      <c r="B28" s="30"/>
      <c r="C28" s="30"/>
      <c r="D28" s="98">
        <f>-939-23745</f>
        <v>-24684</v>
      </c>
      <c r="E28" s="98">
        <v>-130845</v>
      </c>
    </row>
    <row r="29" spans="1:5" ht="15">
      <c r="A29" s="30" t="s">
        <v>207</v>
      </c>
      <c r="B29" s="30"/>
      <c r="C29" s="30"/>
      <c r="D29" s="98" t="s">
        <v>39</v>
      </c>
      <c r="E29" s="98">
        <v>51377</v>
      </c>
    </row>
    <row r="30" spans="1:5" ht="15">
      <c r="A30" s="30" t="s">
        <v>204</v>
      </c>
      <c r="B30" s="30"/>
      <c r="C30" s="30"/>
      <c r="D30" s="98">
        <v>52420</v>
      </c>
      <c r="E30" s="98"/>
    </row>
    <row r="31" spans="1:5" ht="15">
      <c r="A31" s="30" t="s">
        <v>190</v>
      </c>
      <c r="B31" s="30"/>
      <c r="C31" s="30"/>
      <c r="D31" s="98">
        <v>-2601</v>
      </c>
      <c r="E31" s="98">
        <v>-1229</v>
      </c>
    </row>
    <row r="32" spans="1:5" ht="15">
      <c r="A32" s="30" t="s">
        <v>191</v>
      </c>
      <c r="B32" s="30"/>
      <c r="C32" s="30"/>
      <c r="D32" s="98">
        <v>17</v>
      </c>
      <c r="E32" s="98">
        <v>8646.54852</v>
      </c>
    </row>
    <row r="33" spans="1:5" ht="15">
      <c r="A33" s="30" t="s">
        <v>143</v>
      </c>
      <c r="B33" s="30"/>
      <c r="C33" s="30"/>
      <c r="D33" s="98" t="s">
        <v>39</v>
      </c>
      <c r="E33" s="98" t="s">
        <v>39</v>
      </c>
    </row>
    <row r="34" spans="1:5" ht="15">
      <c r="A34" s="30" t="s">
        <v>192</v>
      </c>
      <c r="B34" s="30"/>
      <c r="C34" s="30"/>
      <c r="D34" s="98" t="s">
        <v>39</v>
      </c>
      <c r="E34" s="98">
        <v>0</v>
      </c>
    </row>
    <row r="35" spans="1:5" ht="15">
      <c r="A35" s="30" t="s">
        <v>183</v>
      </c>
      <c r="B35" s="30"/>
      <c r="C35" s="30"/>
      <c r="D35" s="98" t="s">
        <v>39</v>
      </c>
      <c r="E35" s="98">
        <v>0</v>
      </c>
    </row>
    <row r="36" spans="1:5" ht="15">
      <c r="A36" s="30" t="s">
        <v>193</v>
      </c>
      <c r="B36" s="30"/>
      <c r="C36" s="30"/>
      <c r="D36" s="98" t="s">
        <v>39</v>
      </c>
      <c r="E36" s="98" t="s">
        <v>39</v>
      </c>
    </row>
    <row r="37" spans="1:6" ht="15">
      <c r="A37" s="30" t="s">
        <v>205</v>
      </c>
      <c r="B37" s="30"/>
      <c r="C37" s="30"/>
      <c r="D37" s="98">
        <v>-23718</v>
      </c>
      <c r="E37" s="98" t="s">
        <v>39</v>
      </c>
      <c r="F37" s="245"/>
    </row>
    <row r="38" spans="1:5" ht="15">
      <c r="A38" s="30"/>
      <c r="B38" s="119"/>
      <c r="C38" s="120"/>
      <c r="D38" s="98"/>
      <c r="E38" s="98"/>
    </row>
    <row r="39" spans="1:5" ht="15">
      <c r="A39" s="145" t="s">
        <v>194</v>
      </c>
      <c r="B39" s="119"/>
      <c r="C39" s="120"/>
      <c r="D39" s="82">
        <f>SUM(D18:D37)</f>
        <v>121425</v>
      </c>
      <c r="E39" s="82">
        <f>SUM(E18:E37)</f>
        <v>55558.54852</v>
      </c>
    </row>
    <row r="40" spans="1:5" ht="15">
      <c r="A40" s="138"/>
      <c r="B40" s="119"/>
      <c r="C40" s="120"/>
      <c r="D40" s="246"/>
      <c r="E40" s="98"/>
    </row>
    <row r="41" spans="1:5" ht="15">
      <c r="A41" s="145" t="s">
        <v>129</v>
      </c>
      <c r="B41" s="133"/>
      <c r="C41" s="155"/>
      <c r="D41" s="247"/>
      <c r="E41" s="98"/>
    </row>
    <row r="42" spans="1:5" ht="15">
      <c r="A42" s="30" t="s">
        <v>186</v>
      </c>
      <c r="B42" s="133"/>
      <c r="C42" s="155"/>
      <c r="D42" s="98">
        <v>-12286</v>
      </c>
      <c r="E42" s="98">
        <v>-6246</v>
      </c>
    </row>
    <row r="43" spans="1:5" ht="15">
      <c r="A43" s="30" t="s">
        <v>130</v>
      </c>
      <c r="B43" s="133"/>
      <c r="C43" s="155"/>
      <c r="D43" s="98">
        <v>-92</v>
      </c>
      <c r="E43" s="98">
        <v>-623</v>
      </c>
    </row>
    <row r="44" spans="1:5" ht="15">
      <c r="A44" s="30" t="s">
        <v>131</v>
      </c>
      <c r="B44" s="133"/>
      <c r="C44" s="155"/>
      <c r="D44" s="98">
        <v>-250</v>
      </c>
      <c r="E44" s="98">
        <v>-332</v>
      </c>
    </row>
    <row r="45" spans="1:5" ht="15">
      <c r="A45" s="30" t="s">
        <v>132</v>
      </c>
      <c r="B45" s="133"/>
      <c r="C45" s="155"/>
      <c r="D45" s="98">
        <v>-3095</v>
      </c>
      <c r="E45" s="98">
        <v>-9508</v>
      </c>
    </row>
    <row r="46" spans="1:5" ht="15">
      <c r="A46" s="30" t="s">
        <v>133</v>
      </c>
      <c r="B46" s="133"/>
      <c r="C46" s="155"/>
      <c r="D46" s="98">
        <v>-5270</v>
      </c>
      <c r="E46" s="98">
        <v>722</v>
      </c>
    </row>
    <row r="47" spans="1:5" ht="15">
      <c r="A47" s="30" t="s">
        <v>184</v>
      </c>
      <c r="B47" s="133"/>
      <c r="C47" s="155"/>
      <c r="D47" s="98">
        <v>-6685</v>
      </c>
      <c r="E47" s="98">
        <v>-6279</v>
      </c>
    </row>
    <row r="48" spans="1:5" ht="15">
      <c r="A48" s="30" t="s">
        <v>134</v>
      </c>
      <c r="B48" s="133"/>
      <c r="C48" s="155"/>
      <c r="D48" s="98">
        <v>13</v>
      </c>
      <c r="E48" s="98">
        <v>13.84116</v>
      </c>
    </row>
    <row r="49" spans="1:5" ht="15">
      <c r="A49" s="30" t="s">
        <v>135</v>
      </c>
      <c r="B49" s="248"/>
      <c r="C49" s="155"/>
      <c r="D49" s="98">
        <v>-62</v>
      </c>
      <c r="E49" s="98">
        <v>-76</v>
      </c>
    </row>
    <row r="50" spans="1:5" ht="15">
      <c r="A50" s="30" t="s">
        <v>136</v>
      </c>
      <c r="B50" s="248"/>
      <c r="C50" s="155"/>
      <c r="D50" s="98">
        <v>-1888</v>
      </c>
      <c r="E50" s="98">
        <v>-5706.572879999995</v>
      </c>
    </row>
    <row r="51" spans="1:5" ht="15">
      <c r="A51" s="30" t="s">
        <v>137</v>
      </c>
      <c r="B51" s="248"/>
      <c r="C51" s="155"/>
      <c r="D51" s="98">
        <v>692</v>
      </c>
      <c r="E51" s="98">
        <v>-2229.0038100000006</v>
      </c>
    </row>
    <row r="52" spans="1:5" ht="15">
      <c r="A52" s="30" t="s">
        <v>188</v>
      </c>
      <c r="B52" s="249"/>
      <c r="C52" s="155"/>
      <c r="D52" s="98" t="s">
        <v>39</v>
      </c>
      <c r="E52" s="98" t="s">
        <v>39</v>
      </c>
    </row>
    <row r="53" spans="1:5" ht="15">
      <c r="A53" s="30" t="s">
        <v>138</v>
      </c>
      <c r="B53" s="248"/>
      <c r="C53" s="155"/>
      <c r="D53" s="98" t="s">
        <v>39</v>
      </c>
      <c r="E53" s="98" t="s">
        <v>39</v>
      </c>
    </row>
    <row r="54" spans="1:5" ht="15">
      <c r="A54" s="30" t="s">
        <v>187</v>
      </c>
      <c r="B54" s="248"/>
      <c r="C54" s="155"/>
      <c r="D54" s="98" t="s">
        <v>39</v>
      </c>
      <c r="E54" s="98">
        <v>-8628</v>
      </c>
    </row>
    <row r="55" spans="1:5" ht="15">
      <c r="A55" s="30" t="s">
        <v>139</v>
      </c>
      <c r="B55" s="248"/>
      <c r="C55" s="155"/>
      <c r="D55" s="98" t="s">
        <v>39</v>
      </c>
      <c r="E55" s="98">
        <v>2</v>
      </c>
    </row>
    <row r="56" spans="1:5" ht="15">
      <c r="A56" s="30" t="s">
        <v>206</v>
      </c>
      <c r="B56" s="248"/>
      <c r="C56" s="155"/>
      <c r="D56" s="98">
        <v>-11420</v>
      </c>
      <c r="E56" s="98" t="s">
        <v>39</v>
      </c>
    </row>
    <row r="57" spans="1:5" ht="15">
      <c r="A57" s="30" t="s">
        <v>195</v>
      </c>
      <c r="B57" s="249"/>
      <c r="C57" s="155"/>
      <c r="D57" s="98">
        <f>-2060+54884</f>
        <v>52824</v>
      </c>
      <c r="E57" s="98">
        <v>97279</v>
      </c>
    </row>
    <row r="58" spans="1:5" ht="15">
      <c r="A58" s="30" t="s">
        <v>196</v>
      </c>
      <c r="B58" s="249"/>
      <c r="C58" s="155"/>
      <c r="D58" s="98">
        <v>19315</v>
      </c>
      <c r="E58" s="98">
        <v>7537</v>
      </c>
    </row>
    <row r="59" spans="1:5" ht="15">
      <c r="A59" s="30" t="s">
        <v>185</v>
      </c>
      <c r="B59" s="249"/>
      <c r="C59" s="155"/>
      <c r="D59" s="98">
        <v>462</v>
      </c>
      <c r="E59" s="98">
        <v>-1772</v>
      </c>
    </row>
    <row r="60" spans="1:5" ht="15">
      <c r="A60" s="30" t="s">
        <v>208</v>
      </c>
      <c r="B60" s="249"/>
      <c r="C60" s="155"/>
      <c r="D60" s="98" t="s">
        <v>39</v>
      </c>
      <c r="E60" s="98">
        <v>1012</v>
      </c>
    </row>
    <row r="61" spans="1:5" ht="15">
      <c r="A61" s="30" t="s">
        <v>197</v>
      </c>
      <c r="B61" s="249"/>
      <c r="C61" s="155"/>
      <c r="D61" s="98">
        <v>1</v>
      </c>
      <c r="E61" s="98">
        <v>1065.21128</v>
      </c>
    </row>
    <row r="62" spans="1:5" ht="15">
      <c r="A62" s="30" t="s">
        <v>198</v>
      </c>
      <c r="B62" s="249"/>
      <c r="C62" s="155"/>
      <c r="D62" s="98">
        <v>-18174</v>
      </c>
      <c r="E62" s="98">
        <v>2244.970130000003</v>
      </c>
    </row>
    <row r="63" spans="1:5" ht="15">
      <c r="A63" s="30" t="s">
        <v>199</v>
      </c>
      <c r="B63" s="249"/>
      <c r="C63" s="155"/>
      <c r="D63" s="98">
        <v>-10</v>
      </c>
      <c r="E63" s="98">
        <v>51.17343000000001</v>
      </c>
    </row>
    <row r="64" spans="1:5" ht="15">
      <c r="A64" s="30" t="s">
        <v>208</v>
      </c>
      <c r="B64" s="249"/>
      <c r="C64" s="155"/>
      <c r="D64" s="98" t="s">
        <v>39</v>
      </c>
      <c r="E64" s="98">
        <v>5920</v>
      </c>
    </row>
    <row r="65" spans="1:5" ht="15">
      <c r="A65" s="30"/>
      <c r="B65" s="149"/>
      <c r="C65" s="120"/>
      <c r="D65" s="246"/>
      <c r="E65" s="98"/>
    </row>
    <row r="66" spans="1:5" ht="15" customHeight="1">
      <c r="A66" s="138"/>
      <c r="B66" s="119"/>
      <c r="C66" s="250"/>
      <c r="D66" s="246"/>
      <c r="E66" s="98"/>
    </row>
    <row r="67" spans="1:5" ht="15" customHeight="1">
      <c r="A67" s="145" t="s">
        <v>10</v>
      </c>
      <c r="B67" s="119"/>
      <c r="C67" s="250"/>
      <c r="D67" s="82">
        <f>SUM(D39:D66)</f>
        <v>135500</v>
      </c>
      <c r="E67" s="82">
        <f>SUM(E39:E66)</f>
        <v>130006.16783</v>
      </c>
    </row>
    <row r="68" spans="1:5" ht="15" customHeight="1">
      <c r="A68" s="145"/>
      <c r="B68" s="119"/>
      <c r="C68" s="250"/>
      <c r="D68" s="246"/>
      <c r="E68" s="82"/>
    </row>
    <row r="69" spans="1:5" ht="15" customHeight="1">
      <c r="A69" s="143" t="s">
        <v>31</v>
      </c>
      <c r="B69" s="119"/>
      <c r="C69" s="250"/>
      <c r="D69" s="246"/>
      <c r="E69" s="98"/>
    </row>
    <row r="70" spans="1:5" ht="15" customHeight="1">
      <c r="A70" s="138"/>
      <c r="B70" s="119"/>
      <c r="C70" s="250"/>
      <c r="D70" s="246"/>
      <c r="E70" s="98"/>
    </row>
    <row r="71" spans="1:5" ht="15" customHeight="1">
      <c r="A71" s="30" t="s">
        <v>140</v>
      </c>
      <c r="B71" s="119"/>
      <c r="C71" s="250"/>
      <c r="D71" s="98">
        <v>-11878</v>
      </c>
      <c r="E71" s="98">
        <v>-53112</v>
      </c>
    </row>
    <row r="72" spans="1:5" ht="15" customHeight="1">
      <c r="A72" s="138"/>
      <c r="B72" s="119"/>
      <c r="C72" s="250"/>
      <c r="D72" s="246"/>
      <c r="E72" s="98"/>
    </row>
    <row r="73" spans="1:5" ht="15" customHeight="1">
      <c r="A73" s="145" t="s">
        <v>11</v>
      </c>
      <c r="B73" s="119"/>
      <c r="C73" s="250"/>
      <c r="D73" s="82">
        <f>SUM(D71:D71)</f>
        <v>-11878</v>
      </c>
      <c r="E73" s="82">
        <f>SUM(E71:E71)</f>
        <v>-53112</v>
      </c>
    </row>
    <row r="74" spans="1:5" ht="15" customHeight="1">
      <c r="A74" s="145"/>
      <c r="B74" s="119"/>
      <c r="C74" s="250"/>
      <c r="D74" s="246"/>
      <c r="E74" s="82"/>
    </row>
    <row r="75" spans="1:5" ht="15" customHeight="1">
      <c r="A75" s="143" t="s">
        <v>29</v>
      </c>
      <c r="B75" s="119"/>
      <c r="C75" s="250"/>
      <c r="D75" s="246"/>
      <c r="E75" s="98"/>
    </row>
    <row r="76" spans="1:5" ht="15" customHeight="1">
      <c r="A76" s="138"/>
      <c r="B76" s="119"/>
      <c r="C76" s="250"/>
      <c r="D76" s="246"/>
      <c r="E76" s="98"/>
    </row>
    <row r="77" spans="1:5" ht="15">
      <c r="A77" s="30" t="s">
        <v>32</v>
      </c>
      <c r="B77" s="119"/>
      <c r="C77" s="250"/>
      <c r="D77" s="98" t="s">
        <v>39</v>
      </c>
      <c r="E77" s="98" t="s">
        <v>39</v>
      </c>
    </row>
    <row r="78" spans="1:5" ht="15">
      <c r="A78" s="30" t="s">
        <v>91</v>
      </c>
      <c r="B78" s="119"/>
      <c r="C78" s="250"/>
      <c r="D78" s="98" t="s">
        <v>39</v>
      </c>
      <c r="E78" s="98" t="s">
        <v>39</v>
      </c>
    </row>
    <row r="79" spans="1:5" ht="15">
      <c r="A79" s="30" t="s">
        <v>92</v>
      </c>
      <c r="B79" s="119"/>
      <c r="C79" s="250"/>
      <c r="D79" s="98" t="s">
        <v>39</v>
      </c>
      <c r="E79" s="98">
        <v>7851.192690000002</v>
      </c>
    </row>
    <row r="80" spans="1:5" ht="15">
      <c r="A80" s="30"/>
      <c r="B80" s="119"/>
      <c r="C80" s="250"/>
      <c r="D80" s="246"/>
      <c r="E80" s="245"/>
    </row>
    <row r="81" spans="1:5" ht="14.25">
      <c r="A81" s="145" t="s">
        <v>93</v>
      </c>
      <c r="B81" s="133"/>
      <c r="C81" s="251"/>
      <c r="D81" s="82">
        <f>SUM(D77:D80)</f>
        <v>0</v>
      </c>
      <c r="E81" s="82">
        <f>SUM(E77:E80)</f>
        <v>7851.192690000002</v>
      </c>
    </row>
    <row r="82" spans="1:5" ht="15" customHeight="1">
      <c r="A82" s="138"/>
      <c r="B82" s="119"/>
      <c r="C82" s="250"/>
      <c r="D82" s="246"/>
      <c r="E82" s="98"/>
    </row>
    <row r="83" spans="1:5" ht="15" customHeight="1">
      <c r="A83" s="252" t="s">
        <v>12</v>
      </c>
      <c r="B83" s="119"/>
      <c r="C83" s="250"/>
      <c r="D83" s="82">
        <f>D67+D73+D81</f>
        <v>123622</v>
      </c>
      <c r="E83" s="82">
        <f>E67+E73+E81</f>
        <v>84745.36052</v>
      </c>
    </row>
    <row r="84" spans="1:5" ht="15" customHeight="1">
      <c r="A84" s="252"/>
      <c r="B84" s="119"/>
      <c r="C84" s="250"/>
      <c r="D84" s="246"/>
      <c r="E84" s="98"/>
    </row>
    <row r="85" spans="1:5" ht="15" customHeight="1">
      <c r="A85" s="252" t="s">
        <v>13</v>
      </c>
      <c r="B85" s="119"/>
      <c r="C85" s="250"/>
      <c r="D85" s="82">
        <v>254198</v>
      </c>
      <c r="E85" s="82">
        <v>298507.59207</v>
      </c>
    </row>
    <row r="86" spans="1:5" ht="15" customHeight="1">
      <c r="A86" s="252"/>
      <c r="B86" s="119"/>
      <c r="C86" s="250"/>
      <c r="D86" s="246"/>
      <c r="E86" s="82"/>
    </row>
    <row r="87" spans="1:5" ht="15" customHeight="1">
      <c r="A87" s="252" t="s">
        <v>14</v>
      </c>
      <c r="B87" s="119"/>
      <c r="C87" s="250"/>
      <c r="D87" s="82">
        <v>339257</v>
      </c>
      <c r="E87" s="82">
        <f>E83+E85</f>
        <v>383252.95259</v>
      </c>
    </row>
    <row r="88" spans="1:5" ht="21.75" customHeight="1">
      <c r="A88" s="161"/>
      <c r="B88" s="162"/>
      <c r="C88" s="163"/>
      <c r="D88" s="253"/>
      <c r="E88" s="100"/>
    </row>
    <row r="89" spans="1:5" ht="15">
      <c r="A89" s="119"/>
      <c r="B89" s="119"/>
      <c r="C89" s="119"/>
      <c r="D89" s="119"/>
      <c r="E89" s="254"/>
    </row>
    <row r="90" spans="1:6" ht="15">
      <c r="A90" s="133"/>
      <c r="B90" s="119"/>
      <c r="C90" s="146"/>
      <c r="D90" s="146"/>
      <c r="E90" s="255"/>
      <c r="F90" s="160"/>
    </row>
    <row r="91" spans="1:5" ht="15">
      <c r="A91" s="164"/>
      <c r="B91" s="146"/>
      <c r="C91" s="165"/>
      <c r="D91" s="165"/>
      <c r="E91" s="119"/>
    </row>
    <row r="92" spans="1:5" ht="15">
      <c r="A92" s="147"/>
      <c r="B92" s="119"/>
      <c r="C92" s="165"/>
      <c r="D92" s="165"/>
      <c r="E92" s="119"/>
    </row>
    <row r="93" spans="1:5" ht="15" customHeight="1">
      <c r="A93" s="146"/>
      <c r="B93" s="146"/>
      <c r="C93" s="166"/>
      <c r="D93" s="166"/>
      <c r="E93" s="119"/>
    </row>
    <row r="94" spans="1:5" ht="15.75">
      <c r="A94" s="167"/>
      <c r="B94" s="167"/>
      <c r="C94" s="167"/>
      <c r="D94" s="167"/>
      <c r="E94" s="164"/>
    </row>
    <row r="95" spans="1:5" ht="15.75">
      <c r="A95" s="167"/>
      <c r="B95" s="167"/>
      <c r="C95" s="167"/>
      <c r="D95" s="167"/>
      <c r="E95" s="164"/>
    </row>
    <row r="96" spans="1:5" ht="14.25">
      <c r="A96" s="170"/>
      <c r="B96" s="170"/>
      <c r="C96" s="170"/>
      <c r="D96" s="170"/>
      <c r="E96" s="164"/>
    </row>
    <row r="97" spans="1:5" ht="14.25">
      <c r="A97" s="172"/>
      <c r="B97" s="172"/>
      <c r="C97" s="173"/>
      <c r="D97" s="173"/>
      <c r="E97" s="164"/>
    </row>
    <row r="98" spans="1:5" ht="14.25">
      <c r="A98" s="172"/>
      <c r="B98" s="172"/>
      <c r="C98" s="173"/>
      <c r="D98" s="173"/>
      <c r="E98" s="164"/>
    </row>
    <row r="99" spans="1:5" ht="15.75">
      <c r="A99" s="172"/>
      <c r="B99" s="172"/>
      <c r="C99" s="172"/>
      <c r="D99" s="172"/>
      <c r="E99" s="169"/>
    </row>
    <row r="100" spans="1:5" ht="15.75">
      <c r="A100" s="172"/>
      <c r="B100" s="172"/>
      <c r="C100" s="174"/>
      <c r="D100" s="174"/>
      <c r="E100" s="169"/>
    </row>
    <row r="101" ht="15.75">
      <c r="E101" s="169"/>
    </row>
    <row r="102" spans="1:5" ht="15.75">
      <c r="A102" s="167"/>
      <c r="B102" s="167"/>
      <c r="C102" s="167"/>
      <c r="D102" s="167"/>
      <c r="E102" s="169"/>
    </row>
    <row r="103" spans="1:5" ht="12.75">
      <c r="A103" s="170"/>
      <c r="B103" s="170"/>
      <c r="C103" s="170"/>
      <c r="D103" s="170"/>
      <c r="E103" s="171"/>
    </row>
    <row r="104" spans="1:4" ht="12.75">
      <c r="A104" s="172"/>
      <c r="B104" s="172"/>
      <c r="C104" s="173"/>
      <c r="D104" s="173"/>
    </row>
    <row r="105" spans="1:4" ht="12.75">
      <c r="A105" s="172"/>
      <c r="B105" s="172"/>
      <c r="C105" s="173"/>
      <c r="D105" s="173"/>
    </row>
    <row r="106" spans="1:4" ht="12.75">
      <c r="A106" s="172"/>
      <c r="B106" s="172"/>
      <c r="C106" s="172"/>
      <c r="D106" s="172"/>
    </row>
    <row r="107" spans="1:5" ht="12.75">
      <c r="A107" s="172"/>
      <c r="B107" s="172"/>
      <c r="C107" s="174"/>
      <c r="D107" s="174"/>
      <c r="E107" s="175"/>
    </row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 horizontalCentered="1"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53" r:id="rId2"/>
  <headerFooter>
    <oddFooter>&amp;LMinistério da Agricultura, Pecuária e Abastecimento - MAPA&amp;CEmpresa Brasileira dePesquisa Agropecuária -Embrapa&amp;RPqEB Final W3 Norte  Brasília - DF CEP 70.770-901Telefone (61) 3448.4433 Fax  (61) 3447.1041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" sqref="K1:K16384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embrapa</dc:creator>
  <cp:keywords/>
  <dc:description/>
  <cp:lastModifiedBy>Ana</cp:lastModifiedBy>
  <cp:lastPrinted>2021-05-05T18:56:44Z</cp:lastPrinted>
  <dcterms:created xsi:type="dcterms:W3CDTF">2017-05-04T16:41:53Z</dcterms:created>
  <dcterms:modified xsi:type="dcterms:W3CDTF">2021-12-01T18:34:13Z</dcterms:modified>
  <cp:category/>
  <cp:version/>
  <cp:contentType/>
  <cp:contentStatus/>
</cp:coreProperties>
</file>